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קבצים משותפים\בקרות sox\דוח הוצאות ישירות\2021\31.12.21\"/>
    </mc:Choice>
  </mc:AlternateContent>
  <xr:revisionPtr revIDLastSave="0" documentId="13_ncr:1_{0B91502F-0846-481B-9BC5-5AF3592F2F58}" xr6:coauthVersionLast="47" xr6:coauthVersionMax="47" xr10:uidLastSave="{00000000-0000-0000-0000-000000000000}"/>
  <bookViews>
    <workbookView xWindow="-108" yWindow="-108" windowWidth="23256" windowHeight="12576" xr2:uid="{7170BF86-3596-4E66-A399-3145F520D003}"/>
  </bookViews>
  <sheets>
    <sheet name="מאוחד" sheetId="1" r:id="rId1"/>
    <sheet name="50 עד 60" sheetId="2" r:id="rId2"/>
    <sheet name="50 ומטה" sheetId="3" r:id="rId3"/>
    <sheet name="60 ומעלה" sheetId="4" r:id="rId4"/>
    <sheet name="ללא מניות" sheetId="5" r:id="rId5"/>
    <sheet name="מניות" sheetId="6" r:id="rId6"/>
    <sheet name="פרוט עמלות והוצאות" sheetId="7" r:id="rId7"/>
    <sheet name="פרוט עמלות ניהול חיצוני" sheetId="8" r:id="rId8"/>
  </sheets>
  <definedNames>
    <definedName name="_xlnm.Print_Area" localSheetId="0">מאוחד!$A$1:$M$37</definedName>
    <definedName name="_xlnm.Print_Area" localSheetId="6">'פרוט עמלות והוצאות'!$B$1:$D$43</definedName>
    <definedName name="_xlnm.Print_Area" localSheetId="7">'פרוט עמלות ניהול חיצוני'!$C$1:$F$109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1" l="1"/>
  <c r="D19" i="2" l="1"/>
  <c r="D105" i="8"/>
  <c r="D82" i="8"/>
  <c r="D83" i="8" s="1"/>
  <c r="D72" i="8"/>
  <c r="D65" i="8"/>
  <c r="D16" i="3"/>
  <c r="D33" i="3" s="1"/>
  <c r="D16" i="4"/>
  <c r="D45" i="8"/>
  <c r="D17" i="8"/>
  <c r="D18" i="2" s="1"/>
  <c r="D14" i="7"/>
  <c r="D6" i="7"/>
  <c r="D35" i="6"/>
  <c r="D33" i="6"/>
  <c r="D26" i="6"/>
  <c r="D16" i="6"/>
  <c r="D30" i="6" s="1"/>
  <c r="D34" i="6" s="1"/>
  <c r="D11" i="6"/>
  <c r="D7" i="6"/>
  <c r="D3" i="6"/>
  <c r="D35" i="5"/>
  <c r="D33" i="5"/>
  <c r="D7" i="5"/>
  <c r="D3" i="5"/>
  <c r="D30" i="5" s="1"/>
  <c r="D34" i="5" s="1"/>
  <c r="D35" i="4"/>
  <c r="D7" i="4"/>
  <c r="D3" i="4"/>
  <c r="D35" i="3"/>
  <c r="D7" i="3"/>
  <c r="D3" i="3"/>
  <c r="D35" i="2"/>
  <c r="D11" i="2"/>
  <c r="D7" i="2"/>
  <c r="D3" i="2"/>
  <c r="D37" i="1"/>
  <c r="D43" i="7" s="1"/>
  <c r="D27" i="1"/>
  <c r="D25" i="1"/>
  <c r="M25" i="1" s="1"/>
  <c r="M24" i="1"/>
  <c r="M23" i="1"/>
  <c r="D22" i="1"/>
  <c r="M22" i="1" s="1"/>
  <c r="D21" i="1"/>
  <c r="M21" i="1" s="1"/>
  <c r="D11" i="1"/>
  <c r="D9" i="1"/>
  <c r="D23" i="7" s="1"/>
  <c r="D24" i="7" s="1"/>
  <c r="D25" i="7" s="1"/>
  <c r="D5" i="1"/>
  <c r="D4" i="1"/>
  <c r="D73" i="8" l="1"/>
  <c r="D7" i="1"/>
  <c r="D3" i="1"/>
  <c r="D106" i="8"/>
  <c r="D30" i="3"/>
  <c r="D34" i="3" s="1"/>
  <c r="D18" i="1"/>
  <c r="D42" i="7"/>
  <c r="D17" i="1"/>
  <c r="D33" i="4"/>
  <c r="D30" i="4"/>
  <c r="D34" i="4" s="1"/>
  <c r="D46" i="8"/>
  <c r="D15" i="7"/>
  <c r="D107" i="8" l="1"/>
  <c r="D16" i="1"/>
  <c r="D17" i="2"/>
  <c r="D33" i="2" l="1"/>
  <c r="D31" i="2"/>
  <c r="D34" i="2" s="1"/>
  <c r="D34" i="1"/>
  <c r="D31" i="1"/>
  <c r="D35" i="1" s="1"/>
</calcChain>
</file>

<file path=xl/sharedStrings.xml><?xml version="1.0" encoding="utf-8"?>
<sst xmlns="http://schemas.openxmlformats.org/spreadsheetml/2006/main" count="353" uniqueCount="184">
  <si>
    <t xml:space="preserve"> חברה מנהלת עמ"י   מספר אישור: סך התשלומים ששולמו בגין כל סוג של הוצאה ישירה לרבעון המסתיים ביום : 30/12/2021  נספח 1 </t>
  </si>
  <si>
    <t>תאור</t>
  </si>
  <si>
    <t>אלפי ש''ח</t>
  </si>
  <si>
    <t>1. סה"כ עמלות קניה ומכירה</t>
  </si>
  <si>
    <t>א. סך עמלות ברוקראז לצדדים קשורים</t>
  </si>
  <si>
    <t>ב. סך עמלות ברוקראז לצדדים שאינם קשורים</t>
  </si>
  <si>
    <t>2. סה"כ עמלות קסטודיאן</t>
  </si>
  <si>
    <t>א. סך עמלות קסטודיאן לצדדים קשורים</t>
  </si>
  <si>
    <t>ב. סך עמלות קסטודיאן לצדדים שאינם קשורים</t>
  </si>
  <si>
    <t>3. סה"כ הוצאות מהשקעות לא סחירות</t>
  </si>
  <si>
    <t>א. סך הוצאות הנובעות מהשקעה בניירות ערך לא סחירים שאינם לצורך מימון פרויקטים לתשתיות</t>
  </si>
  <si>
    <t>ב. סך הוצאות הנובעות ממימון פרויקטים לתשתיות</t>
  </si>
  <si>
    <t>ג. סך הוצאות הנובעות מהשקעה בזכויות במקרקעין</t>
  </si>
  <si>
    <t>4. סה"כ עמלות ניהול חיצוני</t>
  </si>
  <si>
    <t xml:space="preserve">א.סך תשלומים הנובעים מהשקעה בקרנות השקעה בישראל </t>
  </si>
  <si>
    <t>בקרה</t>
  </si>
  <si>
    <t>5. סה"כ הוצאות אחרות</t>
  </si>
  <si>
    <t>א. סך הוצאות בעד ניהול תביעות</t>
  </si>
  <si>
    <t>ב. סך הוצאות בעד מתן משכנתאות</t>
  </si>
  <si>
    <t>6. סה"כ הוצאות ישירות (סיכום סעיפים 1 עד 5)</t>
  </si>
  <si>
    <t>7. שיעור הוצאות ישירות</t>
  </si>
  <si>
    <t>א. שיעור סך ההוצאות הישירות, שההוצאה בגינן מוגבלת לשיעור של 0.25% לפי התקנות (באחוזים) (סיכום סעיפים 3א, 4, 5ב חלקי סך נכסים לסוף שנה קודמת)</t>
  </si>
  <si>
    <t>ב. שיעור סך הוצאות ישירות מסך נכסים לסוף שנה קודמת (באחוזים) (סעיף 6 חלקי סך נכסים לסוף שנה קודמת)</t>
  </si>
  <si>
    <t>8. סך הכל יתרת נכסים ממוצעת</t>
  </si>
  <si>
    <t>לצורך חישוב בלבד</t>
  </si>
  <si>
    <t>יתרה סוף שנה קודמת</t>
  </si>
  <si>
    <t xml:space="preserve">  מסלול לבני 50 עד 60     סך התשלומים ששולמו בגין כל סוג של הוצאה ישירה לרבעון המסתיים ביום : 30/12/2021  נספח 1 </t>
  </si>
  <si>
    <t>Q1/21</t>
  </si>
  <si>
    <t>א. סך עמלות קניה ומכירה לצדדים קשורים</t>
  </si>
  <si>
    <t>ב. סך עמלות קניה ומכירה לצדדים שאינם קשורים</t>
  </si>
  <si>
    <t>3. סה"כ מהשקעות לא סחירות</t>
  </si>
  <si>
    <t>ג. סך הוצאות הנובעות מהשקעה בזכויות מקרקעין</t>
  </si>
  <si>
    <t>א. סך תשלומים הנובעים מהשקעה בקרנות השקעה בישראל</t>
  </si>
  <si>
    <t>ט. סך תשלומים בגין השקעה בקרנות נאמנות זרות</t>
  </si>
  <si>
    <t>6. סה"כ הכול הוצאות ישירות</t>
  </si>
  <si>
    <t>ד. שיעור סך הוצאות ישירות מתוך יתרת נכסים ממוצעת (באחוזים)</t>
  </si>
  <si>
    <t>סך הכל יתרת נכסים ממוצעת</t>
  </si>
  <si>
    <t xml:space="preserve">  עמי מסלול לבני 50 ומטה סך התשלומים ששולמו בגין כל סוג של הוצאה ישירה לרבעון המסתיים ביום : 30/12/2021 נספח 1 </t>
  </si>
  <si>
    <t>א. סך הוצאות הנובעות מהשקעה בני"ע לא סחירים שאינם לצורך מימון פרויקטים</t>
  </si>
  <si>
    <t>ב. סך תשלומים הנובעים מהשקעה בקרנות השקעה בחו"ל</t>
  </si>
  <si>
    <t>ג. סך תשלומים למנהלי תיקים ישראלים בגין השקעות בחו"ל</t>
  </si>
  <si>
    <t>ד. סך תשלומים למנהלי תיקים זרים</t>
  </si>
  <si>
    <t>ה. סך תשלומים בגין השקעה בקרנות סל ישראליות</t>
  </si>
  <si>
    <t>ו. סך תשלומים בגין השקעה בקרנות סל זרות</t>
  </si>
  <si>
    <t>ז. סך תשלומים בגין השקעה בקרנות נאמנות ישראליות</t>
  </si>
  <si>
    <t>ח. סך תשלומים בגין השקעה בקרנות נאמנות זרות</t>
  </si>
  <si>
    <t xml:space="preserve"> קופה 20821 עמי מסלול לבני 60 ומעלה    סך התשלומים ששולמו בגין כל סוג של הוצאה ישירה לרבעון המסתיים ביום : 30/12/2021  נספח 1 </t>
  </si>
  <si>
    <t>מספר שורה</t>
  </si>
  <si>
    <t>אופי שורה</t>
  </si>
  <si>
    <t xml:space="preserve"> קופה 14839 עמי מסלול ללא מניות  מתמחה  מספר אישור: 1434 סך התשלומים ששולמו בגין כל סוג של הוצאה ישירה לרבעון המסתיים ביום : 30/12/2021  נספח 1 </t>
  </si>
  <si>
    <t xml:space="preserve">עמי מסלול מניות  מתמחה  מספר אישור: 12468 סך התשלומים ששולמו בגין כל סוג של הוצאה ישירה לרבעון המסתיים ביום : 30/12/2021  נספח 1 </t>
  </si>
  <si>
    <t>הערה:</t>
  </si>
  <si>
    <t xml:space="preserve">מאחר ומסלול מניות הינו מסלול בצמיחה ויתרת הנכסים עלתה מסך של כ-1.4 מש"ח ליום 31/12/20, לסך של כ-5.7 מש"ח ליום 30/9/21, </t>
  </si>
  <si>
    <t>חישוב שיעור הוצאות ישירות במגבלה 0.25%, מתוך יתרת נכסים סוף שנה קודמת יוצר עיוות בנתונים,</t>
  </si>
  <si>
    <t>ולכן נעשה שימוש ביתרת נכסים ממוצעת.</t>
  </si>
  <si>
    <t xml:space="preserve"> חברה מנהלת עמ"י סך התשלומים ששולמו בגין כל סוג של הוצאה ישירה לרבעון המסתיים ביום : 30/12/2021  נספח 2 </t>
  </si>
  <si>
    <t>ברוקרז-עמלות קניה ומכירה בגין עסקאות בני"ע סחירים</t>
  </si>
  <si>
    <t>צדדים קשורים</t>
  </si>
  <si>
    <t>ברוקר IBI</t>
  </si>
  <si>
    <t>סה"כ לצדדים קשורים</t>
  </si>
  <si>
    <t>צדדים שאינם קשורים</t>
  </si>
  <si>
    <t>ברוקר פסגות</t>
  </si>
  <si>
    <t>בנק לאומי</t>
  </si>
  <si>
    <t>OPENHEIMER</t>
  </si>
  <si>
    <t>מיטב 5018</t>
  </si>
  <si>
    <t>ברוקר לידר הנפקות</t>
  </si>
  <si>
    <t>ברוקר אקסלנס</t>
  </si>
  <si>
    <t>סה"כ לצדדים שאינם קשורים</t>
  </si>
  <si>
    <t>סך עמלות ברוקרז</t>
  </si>
  <si>
    <t>עמלות קסטודיאן</t>
  </si>
  <si>
    <t>קסטודיאן א</t>
  </si>
  <si>
    <t>קסטודיאן ב</t>
  </si>
  <si>
    <t>אחרים</t>
  </si>
  <si>
    <t>לאומי</t>
  </si>
  <si>
    <t>סך עמלות קסטודיאן</t>
  </si>
  <si>
    <t>הוצאות הנובעת מהשקעה בני"ע לא סחירים או ממתן הלוואה</t>
  </si>
  <si>
    <t>גורם א</t>
  </si>
  <si>
    <t>סך הוצאות הנובעות מהשקעה בני"ע לא סחירים וממתן הלוואה</t>
  </si>
  <si>
    <t>הוצאה הנובעת מהשקעה בזכויות במקרקעין</t>
  </si>
  <si>
    <t>גוף/יחיד א</t>
  </si>
  <si>
    <t>גוף/יחיד ב</t>
  </si>
  <si>
    <t>סך הוצאות הנובעות מהשקעה בזכויות במקרקעין</t>
  </si>
  <si>
    <t>הוצאה הנובעת בעד ניהול תביעה או תובנה</t>
  </si>
  <si>
    <t>סך הוצאות הנובעות בעד ניהול תביעה או תובנה</t>
  </si>
  <si>
    <t>הוצאה הנובעת ממתן משכנתא</t>
  </si>
  <si>
    <t>סך הוצאות בעד מתן משכנתאות</t>
  </si>
  <si>
    <t>סך הכול עמלות והוצאות</t>
  </si>
  <si>
    <t xml:space="preserve"> סך הכל יתרת נכסים ממוצעת</t>
  </si>
  <si>
    <t xml:space="preserve"> חברה מנהלת עמ"י סך התשלומים ששולמו בגין כל סוג של הוצאה ישירה לרבעון המסתיים ביום : 30/12/2021 נספח 3 </t>
  </si>
  <si>
    <t>תשלום הנובע מהשקעה בקרנות השקעה בישראלים</t>
  </si>
  <si>
    <t>פרוט מהשקעות בקרנות השקעה בישראל</t>
  </si>
  <si>
    <t>Fimi Israel Opportunity 6</t>
  </si>
  <si>
    <t>Vintage Co-Invest III</t>
  </si>
  <si>
    <t>Vintage IV</t>
  </si>
  <si>
    <t>Vintage Secondary IV</t>
  </si>
  <si>
    <t>נוי 1</t>
  </si>
  <si>
    <t>נוי 2</t>
  </si>
  <si>
    <t>פורטיסימו V</t>
  </si>
  <si>
    <t>Klirmark Fund III</t>
  </si>
  <si>
    <t>יסודות נדלן ב</t>
  </si>
  <si>
    <t>יסודות נדלן ג</t>
  </si>
  <si>
    <t>אלפא</t>
  </si>
  <si>
    <t>Liquidity Capital  II</t>
  </si>
  <si>
    <t>סך תשלומים הנובעים מהשקעה בקרנות השקעה בישראלים</t>
  </si>
  <si>
    <t>תשלום הנובע מהשקעה בקרנות השקעה בחו"ל</t>
  </si>
  <si>
    <t>Alto II</t>
  </si>
  <si>
    <t>Alto III</t>
  </si>
  <si>
    <t>Ami Opportunities (APAX)</t>
  </si>
  <si>
    <t>Blue Atlantic PTNR</t>
  </si>
  <si>
    <t>Hamilton Co-invest IV</t>
  </si>
  <si>
    <t>HarbourVest Dover  X</t>
  </si>
  <si>
    <t>Pantheon Access Feeder 2017</t>
  </si>
  <si>
    <t>אלקטרה II</t>
  </si>
  <si>
    <t>פורמה</t>
  </si>
  <si>
    <t>Avenue Europe III</t>
  </si>
  <si>
    <t>ICG Europe VII</t>
  </si>
  <si>
    <t>נוקד אגח</t>
  </si>
  <si>
    <t>נוקד אופורטוניטי</t>
  </si>
  <si>
    <t>פאי Class E</t>
  </si>
  <si>
    <t>QUMRA Opportunity Fund</t>
  </si>
  <si>
    <t>אלקטרה נדל"ן חוב</t>
  </si>
  <si>
    <t xml:space="preserve">Hanaco Ventures II </t>
  </si>
  <si>
    <t>Coller</t>
  </si>
  <si>
    <t>EQT Infrastructure V (יורו)</t>
  </si>
  <si>
    <t>Insight Partners XII</t>
  </si>
  <si>
    <t>Cheyne European Strategic II</t>
  </si>
  <si>
    <t>פגאיה</t>
  </si>
  <si>
    <t xml:space="preserve">TARGET GLOBAL </t>
  </si>
  <si>
    <t>Vertex</t>
  </si>
  <si>
    <t>פרוט מהשקעות בקרנות השקעה בחו"ל</t>
  </si>
  <si>
    <t>סך תשלומים הנובעים מהשקעה בקרנות השקעה בחו"ל</t>
  </si>
  <si>
    <t>תשלום למנהל תיקים ישראלי</t>
  </si>
  <si>
    <t>סך תשלומים למנהלי תיקים ישראליים</t>
  </si>
  <si>
    <t>תשלום למנהל תיקים זר</t>
  </si>
  <si>
    <t>סך תשלומים למנהלי תיקים זרים</t>
  </si>
  <si>
    <t>תשלום בגין השקעה בקרנות נאמנות</t>
  </si>
  <si>
    <t>אי בי אי ניהול קרנות נאמנות בע"מ</t>
  </si>
  <si>
    <t>קרן נאמנות ישראלים</t>
  </si>
  <si>
    <t>פסגות קרנות מדדים בע"מ</t>
  </si>
  <si>
    <t>הראל קרנות נאמנות בע"מ</t>
  </si>
  <si>
    <t>סה"כ קרן נאמנות ישראלים</t>
  </si>
  <si>
    <t>קרן חוץ</t>
  </si>
  <si>
    <t xml:space="preserve">Invesco </t>
  </si>
  <si>
    <t>Credit suisse guernsey</t>
  </si>
  <si>
    <t>APS</t>
  </si>
  <si>
    <t>CIFC Asset Management</t>
  </si>
  <si>
    <t>SCHRSEC LX</t>
  </si>
  <si>
    <t>סה"כ קרנות נאמנות חוץ</t>
  </si>
  <si>
    <t>סך תשלומים בגין השקעה בקרנות נאמנות</t>
  </si>
  <si>
    <t>תשלום בגין השקעה בקרנות סל</t>
  </si>
  <si>
    <t>קרנות סל ישראלים</t>
  </si>
  <si>
    <t>מיטב תכלית קרנות נאמנות בע"מ</t>
  </si>
  <si>
    <t>קסם קרנות נאמנות בע"מ</t>
  </si>
  <si>
    <t>מגדל קרנות נאמנות בע"מ</t>
  </si>
  <si>
    <t>מור קרנות מדדים בע"מ</t>
  </si>
  <si>
    <t>סך הכל תעודות סל ישראליות</t>
  </si>
  <si>
    <t>סה"כ תעודות סל ישראלים</t>
  </si>
  <si>
    <t>קרנות סל זרות</t>
  </si>
  <si>
    <t>BlackRock Inc</t>
  </si>
  <si>
    <t>State Street Corp</t>
  </si>
  <si>
    <t>Mirae Asset Global Discovery Fund</t>
  </si>
  <si>
    <t>Global X Management Co LLc</t>
  </si>
  <si>
    <t>GLOBAL X LITHIUM</t>
  </si>
  <si>
    <t>Vaneck Vectors</t>
  </si>
  <si>
    <t>Van Eck ETF</t>
  </si>
  <si>
    <t>ALTERA CORP</t>
  </si>
  <si>
    <t>Vanguard Group</t>
  </si>
  <si>
    <t>Krane Fund Advisors LLc</t>
  </si>
  <si>
    <t>COMSTAGE</t>
  </si>
  <si>
    <t>ishares edge msci usa momentum</t>
  </si>
  <si>
    <t>ETFMG TRAVEL TECH ETF</t>
  </si>
  <si>
    <t>First Trust Portfolios</t>
  </si>
  <si>
    <t>LYXOR ETF</t>
  </si>
  <si>
    <t>DB x TRACKERS</t>
  </si>
  <si>
    <t>DEKA MDAX UCITS</t>
  </si>
  <si>
    <t>WisdomTree</t>
  </si>
  <si>
    <t>סה"כ קרנות סל זרות</t>
  </si>
  <si>
    <t>סך תשלומים בגין השקעה בקרנות סל</t>
  </si>
  <si>
    <t>סך הכול עמלות ניהול חיצוני</t>
  </si>
  <si>
    <t>קרן גידור איביאיי SBL</t>
  </si>
  <si>
    <t>IBI Consumer</t>
  </si>
  <si>
    <t>ג. סך תשלומים למנהלי תיקים ישראלים בגין השקעה בחו"ל</t>
  </si>
  <si>
    <t xml:space="preserve">ד. סך תשלומים למנהלי תיקים זרים </t>
  </si>
  <si>
    <t>ז. סך תשלומים בגין השקעה בקרנות נאמנות ישראליות - צד קשור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</si>
</sst>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(* #,##0.00_);_(* \(#,##0.00\);_(* &quot;-&quot;??_);_(@_)"/>
    <numFmt numFmtId="165" formatCode="#,##0.0"/>
    <numFmt numFmtId="166" formatCode="_(* #,##0_);_(* \(#,##0\);_(* &quot;-&quot;??_);_(@_)"/>
    <numFmt numFmtId="167" formatCode="_ * #,##0.0_ ;_ * \-#,##0.0_ ;_ * &quot;-&quot;??_ ;_ @_ "/>
    <numFmt numFmtId="168" formatCode="_(* #,##0.0_);_(* \(#,##0.0\);_(* &quot;-&quot;??_);_(@_)"/>
    <numFmt numFmtId="169" formatCode="0.000"/>
  </numFmts>
  <fonts count="2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10"/>
      <color indexed="64"/>
      <name val="Arial"/>
      <family val="2"/>
    </font>
    <font>
      <b/>
      <sz val="12"/>
      <color theme="1"/>
      <name val="David"/>
      <family val="2"/>
      <charset val="177"/>
    </font>
    <font>
      <sz val="11"/>
      <name val="Arial"/>
      <family val="2"/>
      <scheme val="minor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8"/>
      <color theme="1"/>
      <name val="Arial"/>
      <family val="2"/>
      <charset val="177"/>
      <scheme val="minor"/>
    </font>
    <font>
      <b/>
      <sz val="8"/>
      <color theme="1"/>
      <name val="Arial"/>
      <family val="2"/>
      <charset val="177"/>
      <scheme val="minor"/>
    </font>
    <font>
      <sz val="9"/>
      <color theme="1"/>
      <name val="Arial"/>
      <family val="2"/>
      <charset val="177"/>
      <scheme val="minor"/>
    </font>
    <font>
      <b/>
      <sz val="12"/>
      <color rgb="FF000000"/>
      <name val="David"/>
      <family val="2"/>
      <charset val="177"/>
    </font>
    <font>
      <b/>
      <sz val="11"/>
      <color rgb="FF000000"/>
      <name val="Arial"/>
      <family val="2"/>
    </font>
    <font>
      <b/>
      <sz val="11"/>
      <name val="Arial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u/>
      <sz val="11"/>
      <color theme="1"/>
      <name val="Arial"/>
      <family val="2"/>
      <scheme val="minor"/>
    </font>
    <font>
      <sz val="11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</cellStyleXfs>
  <cellXfs count="88">
    <xf numFmtId="0" fontId="0" fillId="0" borderId="0" xfId="0"/>
    <xf numFmtId="0" fontId="0" fillId="0" borderId="0" xfId="0" applyAlignment="1">
      <alignment readingOrder="2"/>
    </xf>
    <xf numFmtId="0" fontId="3" fillId="0" borderId="0" xfId="0" applyFont="1" applyAlignment="1">
      <alignment readingOrder="2"/>
    </xf>
    <xf numFmtId="0" fontId="2" fillId="0" borderId="0" xfId="0" applyFont="1" applyAlignment="1">
      <alignment readingOrder="2"/>
    </xf>
    <xf numFmtId="0" fontId="5" fillId="0" borderId="0" xfId="3" applyFont="1" applyAlignment="1">
      <alignment horizontal="right" wrapText="1" readingOrder="2"/>
    </xf>
    <xf numFmtId="164" fontId="2" fillId="0" borderId="0" xfId="1" applyFont="1" applyAlignment="1">
      <alignment readingOrder="2"/>
    </xf>
    <xf numFmtId="0" fontId="5" fillId="0" borderId="0" xfId="3" applyFont="1" applyAlignment="1">
      <alignment horizontal="right" wrapText="1" indent="3" readingOrder="2"/>
    </xf>
    <xf numFmtId="164" fontId="1" fillId="0" borderId="0" xfId="1" applyFont="1" applyAlignment="1">
      <alignment horizontal="right" readingOrder="2"/>
    </xf>
    <xf numFmtId="164" fontId="1" fillId="0" borderId="0" xfId="1" applyFont="1" applyAlignment="1">
      <alignment readingOrder="2"/>
    </xf>
    <xf numFmtId="164" fontId="1" fillId="0" borderId="0" xfId="1" applyFont="1" applyFill="1" applyAlignment="1">
      <alignment readingOrder="2"/>
    </xf>
    <xf numFmtId="2" fontId="2" fillId="0" borderId="0" xfId="0" applyNumberFormat="1" applyFont="1" applyAlignment="1">
      <alignment readingOrder="2"/>
    </xf>
    <xf numFmtId="0" fontId="6" fillId="0" borderId="0" xfId="0" applyFont="1" applyAlignment="1">
      <alignment readingOrder="2"/>
    </xf>
    <xf numFmtId="43" fontId="7" fillId="0" borderId="0" xfId="1" applyNumberFormat="1" applyFont="1" applyFill="1" applyBorder="1"/>
    <xf numFmtId="43" fontId="0" fillId="0" borderId="0" xfId="0" applyNumberFormat="1" applyAlignment="1">
      <alignment readingOrder="2"/>
    </xf>
    <xf numFmtId="43" fontId="8" fillId="0" borderId="0" xfId="1" applyNumberFormat="1" applyFont="1" applyFill="1" applyBorder="1"/>
    <xf numFmtId="2" fontId="0" fillId="0" borderId="0" xfId="0" applyNumberFormat="1" applyAlignment="1">
      <alignment readingOrder="2"/>
    </xf>
    <xf numFmtId="164" fontId="0" fillId="0" borderId="0" xfId="0" applyNumberFormat="1" applyAlignment="1">
      <alignment readingOrder="2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right"/>
    </xf>
    <xf numFmtId="43" fontId="11" fillId="0" borderId="0" xfId="0" applyNumberFormat="1" applyFont="1"/>
    <xf numFmtId="43" fontId="11" fillId="0" borderId="0" xfId="1" applyNumberFormat="1" applyFont="1" applyFill="1" applyBorder="1"/>
    <xf numFmtId="4" fontId="2" fillId="0" borderId="0" xfId="0" applyNumberFormat="1" applyFont="1" applyAlignment="1">
      <alignment readingOrder="2"/>
    </xf>
    <xf numFmtId="10" fontId="2" fillId="0" borderId="0" xfId="2" applyNumberFormat="1" applyFont="1" applyAlignment="1">
      <alignment readingOrder="2"/>
    </xf>
    <xf numFmtId="0" fontId="2" fillId="0" borderId="0" xfId="0" applyFont="1" applyAlignment="1">
      <alignment horizontal="right" readingOrder="2"/>
    </xf>
    <xf numFmtId="165" fontId="2" fillId="0" borderId="0" xfId="0" applyNumberFormat="1" applyFont="1" applyAlignment="1">
      <alignment readingOrder="2"/>
    </xf>
    <xf numFmtId="17" fontId="2" fillId="0" borderId="0" xfId="0" applyNumberFormat="1" applyFont="1" applyAlignment="1">
      <alignment readingOrder="2"/>
    </xf>
    <xf numFmtId="0" fontId="2" fillId="2" borderId="0" xfId="0" applyFont="1" applyFill="1" applyAlignment="1">
      <alignment horizontal="center" readingOrder="2"/>
    </xf>
    <xf numFmtId="0" fontId="0" fillId="0" borderId="0" xfId="0" applyAlignment="1">
      <alignment horizontal="center" readingOrder="2"/>
    </xf>
    <xf numFmtId="166" fontId="0" fillId="0" borderId="0" xfId="0" applyNumberFormat="1" applyAlignment="1">
      <alignment readingOrder="2"/>
    </xf>
    <xf numFmtId="0" fontId="12" fillId="0" borderId="0" xfId="3" applyFont="1" applyAlignment="1">
      <alignment horizontal="right"/>
    </xf>
    <xf numFmtId="167" fontId="13" fillId="0" borderId="0" xfId="1" applyNumberFormat="1" applyFont="1" applyFill="1" applyBorder="1"/>
    <xf numFmtId="43" fontId="13" fillId="0" borderId="0" xfId="1" applyNumberFormat="1" applyFont="1" applyFill="1" applyBorder="1"/>
    <xf numFmtId="164" fontId="2" fillId="0" borderId="0" xfId="1" applyFont="1" applyFill="1" applyAlignment="1">
      <alignment readingOrder="2"/>
    </xf>
    <xf numFmtId="166" fontId="1" fillId="0" borderId="0" xfId="1" applyNumberFormat="1" applyFont="1" applyFill="1" applyAlignment="1">
      <alignment horizontal="center" readingOrder="2"/>
    </xf>
    <xf numFmtId="0" fontId="14" fillId="0" borderId="0" xfId="0" applyFont="1" applyAlignment="1">
      <alignment readingOrder="2"/>
    </xf>
    <xf numFmtId="0" fontId="14" fillId="0" borderId="0" xfId="0" applyFont="1" applyAlignment="1">
      <alignment horizontal="right" readingOrder="2"/>
    </xf>
    <xf numFmtId="164" fontId="14" fillId="0" borderId="0" xfId="1" applyFont="1" applyFill="1" applyAlignment="1">
      <alignment readingOrder="2"/>
    </xf>
    <xf numFmtId="164" fontId="13" fillId="0" borderId="0" xfId="1" applyFont="1" applyFill="1" applyBorder="1"/>
    <xf numFmtId="10" fontId="2" fillId="0" borderId="0" xfId="2" applyNumberFormat="1" applyFont="1" applyFill="1" applyAlignment="1">
      <alignment readingOrder="2"/>
    </xf>
    <xf numFmtId="164" fontId="2" fillId="0" borderId="0" xfId="2" applyNumberFormat="1" applyFont="1" applyFill="1" applyAlignment="1">
      <alignment readingOrder="2"/>
    </xf>
    <xf numFmtId="3" fontId="2" fillId="0" borderId="0" xfId="0" applyNumberFormat="1" applyFont="1" applyAlignment="1">
      <alignment readingOrder="2"/>
    </xf>
    <xf numFmtId="0" fontId="2" fillId="0" borderId="0" xfId="0" applyFont="1" applyAlignment="1">
      <alignment horizontal="right" wrapText="1" readingOrder="2"/>
    </xf>
    <xf numFmtId="0" fontId="15" fillId="0" borderId="0" xfId="0" applyFont="1" applyAlignment="1">
      <alignment readingOrder="2"/>
    </xf>
    <xf numFmtId="167" fontId="13" fillId="0" borderId="0" xfId="1" applyNumberFormat="1" applyFont="1" applyFill="1" applyBorder="1" applyAlignment="1">
      <alignment horizontal="right" readingOrder="2"/>
    </xf>
    <xf numFmtId="43" fontId="16" fillId="0" borderId="0" xfId="1" applyNumberFormat="1" applyFont="1" applyFill="1" applyBorder="1"/>
    <xf numFmtId="167" fontId="16" fillId="0" borderId="0" xfId="1" applyNumberFormat="1" applyFont="1" applyFill="1" applyBorder="1"/>
    <xf numFmtId="3" fontId="14" fillId="0" borderId="0" xfId="0" applyNumberFormat="1" applyFont="1" applyAlignment="1">
      <alignment readingOrder="2"/>
    </xf>
    <xf numFmtId="164" fontId="16" fillId="0" borderId="0" xfId="1" applyFont="1" applyFill="1" applyBorder="1"/>
    <xf numFmtId="3" fontId="0" fillId="0" borderId="0" xfId="0" applyNumberFormat="1" applyAlignment="1">
      <alignment readingOrder="2"/>
    </xf>
    <xf numFmtId="0" fontId="2" fillId="0" borderId="0" xfId="0" applyFont="1" applyAlignment="1">
      <alignment horizontal="left" readingOrder="2"/>
    </xf>
    <xf numFmtId="0" fontId="17" fillId="0" borderId="0" xfId="0" applyFont="1" applyAlignment="1">
      <alignment readingOrder="2"/>
    </xf>
    <xf numFmtId="0" fontId="0" fillId="0" borderId="0" xfId="0" applyAlignment="1">
      <alignment horizontal="right" readingOrder="2"/>
    </xf>
    <xf numFmtId="0" fontId="2" fillId="0" borderId="0" xfId="0" applyFont="1"/>
    <xf numFmtId="0" fontId="2" fillId="0" borderId="0" xfId="0" applyFont="1" applyAlignment="1">
      <alignment horizontal="right"/>
    </xf>
    <xf numFmtId="168" fontId="1" fillId="0" borderId="0" xfId="1" applyNumberFormat="1" applyFont="1"/>
    <xf numFmtId="0" fontId="0" fillId="0" borderId="0" xfId="0" applyAlignment="1">
      <alignment horizontal="right"/>
    </xf>
    <xf numFmtId="168" fontId="2" fillId="0" borderId="0" xfId="1" applyNumberFormat="1" applyFont="1"/>
    <xf numFmtId="0" fontId="15" fillId="0" borderId="0" xfId="0" applyFont="1" applyAlignment="1">
      <alignment horizontal="right"/>
    </xf>
    <xf numFmtId="168" fontId="18" fillId="0" borderId="0" xfId="1" applyNumberFormat="1" applyFont="1" applyFill="1" applyBorder="1" applyAlignment="1"/>
    <xf numFmtId="169" fontId="0" fillId="0" borderId="0" xfId="0" applyNumberFormat="1"/>
    <xf numFmtId="164" fontId="13" fillId="0" borderId="0" xfId="1" applyFont="1" applyFill="1" applyBorder="1" applyAlignment="1"/>
    <xf numFmtId="164" fontId="0" fillId="0" borderId="0" xfId="0" applyNumberFormat="1"/>
    <xf numFmtId="43" fontId="0" fillId="0" borderId="0" xfId="0" applyNumberFormat="1"/>
    <xf numFmtId="164" fontId="2" fillId="0" borderId="0" xfId="0" applyNumberFormat="1" applyFont="1"/>
    <xf numFmtId="164" fontId="1" fillId="0" borderId="0" xfId="1" applyFont="1" applyFill="1"/>
    <xf numFmtId="168" fontId="1" fillId="0" borderId="0" xfId="1" applyNumberFormat="1" applyFont="1" applyFill="1"/>
    <xf numFmtId="166" fontId="1" fillId="0" borderId="0" xfId="1" applyNumberFormat="1" applyFont="1"/>
    <xf numFmtId="166" fontId="1" fillId="0" borderId="0" xfId="1" applyNumberFormat="1" applyFont="1" applyFill="1"/>
    <xf numFmtId="164" fontId="2" fillId="0" borderId="0" xfId="1" applyFont="1"/>
    <xf numFmtId="0" fontId="6" fillId="0" borderId="0" xfId="0" applyFont="1" applyAlignment="1">
      <alignment horizontal="right"/>
    </xf>
    <xf numFmtId="164" fontId="2" fillId="0" borderId="0" xfId="1" applyFont="1" applyFill="1"/>
    <xf numFmtId="166" fontId="2" fillId="0" borderId="0" xfId="1" applyNumberFormat="1" applyFont="1"/>
    <xf numFmtId="166" fontId="2" fillId="0" borderId="0" xfId="1" applyNumberFormat="1" applyFont="1" applyFill="1"/>
    <xf numFmtId="164" fontId="15" fillId="0" borderId="0" xfId="0" applyNumberFormat="1" applyFont="1"/>
    <xf numFmtId="0" fontId="0" fillId="0" borderId="0" xfId="0" quotePrefix="1"/>
    <xf numFmtId="164" fontId="0" fillId="0" borderId="0" xfId="0" applyNumberFormat="1" applyAlignment="1">
      <alignment horizontal="right"/>
    </xf>
    <xf numFmtId="0" fontId="2" fillId="0" borderId="1" xfId="0" applyFont="1" applyBorder="1" applyAlignment="1">
      <alignment horizontal="right"/>
    </xf>
    <xf numFmtId="166" fontId="1" fillId="0" borderId="1" xfId="1" applyNumberFormat="1" applyFont="1" applyFill="1" applyBorder="1"/>
    <xf numFmtId="43" fontId="0" fillId="0" borderId="0" xfId="0" applyNumberFormat="1" applyAlignment="1">
      <alignment horizontal="right"/>
    </xf>
    <xf numFmtId="0" fontId="19" fillId="0" borderId="0" xfId="1" applyNumberFormat="1" applyFont="1" applyFill="1" applyBorder="1" applyAlignment="1">
      <alignment readingOrder="2"/>
    </xf>
    <xf numFmtId="0" fontId="13" fillId="0" borderId="0" xfId="0" applyFont="1" applyAlignment="1">
      <alignment horizontal="right"/>
    </xf>
    <xf numFmtId="164" fontId="20" fillId="0" borderId="0" xfId="0" applyNumberFormat="1" applyFont="1"/>
    <xf numFmtId="164" fontId="1" fillId="0" borderId="0" xfId="1" applyFont="1" applyFill="1" applyBorder="1"/>
    <xf numFmtId="0" fontId="1" fillId="0" borderId="0" xfId="4" applyAlignment="1">
      <alignment horizontal="right"/>
    </xf>
    <xf numFmtId="0" fontId="15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</cellXfs>
  <cellStyles count="5">
    <cellStyle name="Comma" xfId="1" builtinId="3"/>
    <cellStyle name="Normal" xfId="0" builtinId="0"/>
    <cellStyle name="Normal 2" xfId="4" xr:uid="{69D8D103-92DF-4411-A780-279A0B6C6BA9}"/>
    <cellStyle name="Normal 3" xfId="3" xr:uid="{46FDDB83-A7E0-4254-933D-284D11E028B8}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47428-78CD-4415-8D4F-907022342389}">
  <sheetPr>
    <pageSetUpPr fitToPage="1"/>
  </sheetPr>
  <dimension ref="A1:P41"/>
  <sheetViews>
    <sheetView rightToLeft="1" tabSelected="1" topLeftCell="B1" zoomScale="90" zoomScaleNormal="90" workbookViewId="0">
      <selection activeCell="B24" sqref="A24:XFD24"/>
    </sheetView>
  </sheetViews>
  <sheetFormatPr defaultColWidth="9.09765625" defaultRowHeight="13.8" x14ac:dyDescent="0.25"/>
  <cols>
    <col min="1" max="1" width="10.69921875" style="1" hidden="1" customWidth="1"/>
    <col min="2" max="2" width="9" style="1" bestFit="1" customWidth="1"/>
    <col min="3" max="3" width="58.3984375" style="1" customWidth="1"/>
    <col min="4" max="4" width="12.59765625" style="1" bestFit="1" customWidth="1"/>
    <col min="5" max="5" width="3.5" style="1" customWidth="1"/>
    <col min="6" max="6" width="11.8984375" style="1" customWidth="1"/>
    <col min="7" max="7" width="9.09765625" style="1"/>
    <col min="8" max="8" width="11.3984375" style="1" bestFit="1" customWidth="1"/>
    <col min="9" max="9" width="12.19921875" style="1" bestFit="1" customWidth="1"/>
    <col min="10" max="10" width="9.3984375" style="1" bestFit="1" customWidth="1"/>
    <col min="11" max="11" width="9.09765625" style="1"/>
    <col min="12" max="13" width="0" style="1" hidden="1" customWidth="1"/>
    <col min="14" max="14" width="17.59765625" style="1" customWidth="1"/>
    <col min="15" max="256" width="9.09765625" style="1"/>
    <col min="257" max="257" width="10.69921875" style="1" bestFit="1" customWidth="1"/>
    <col min="258" max="258" width="9" style="1" bestFit="1" customWidth="1"/>
    <col min="259" max="259" width="58.3984375" style="1" customWidth="1"/>
    <col min="260" max="260" width="12.59765625" style="1" bestFit="1" customWidth="1"/>
    <col min="261" max="261" width="3.5" style="1" customWidth="1"/>
    <col min="262" max="262" width="11.8984375" style="1" customWidth="1"/>
    <col min="263" max="263" width="9.09765625" style="1"/>
    <col min="264" max="264" width="11.3984375" style="1" bestFit="1" customWidth="1"/>
    <col min="265" max="265" width="12.19921875" style="1" bestFit="1" customWidth="1"/>
    <col min="266" max="266" width="9.3984375" style="1" bestFit="1" customWidth="1"/>
    <col min="267" max="269" width="9.09765625" style="1"/>
    <col min="270" max="270" width="17.59765625" style="1" customWidth="1"/>
    <col min="271" max="512" width="9.09765625" style="1"/>
    <col min="513" max="513" width="10.69921875" style="1" bestFit="1" customWidth="1"/>
    <col min="514" max="514" width="9" style="1" bestFit="1" customWidth="1"/>
    <col min="515" max="515" width="58.3984375" style="1" customWidth="1"/>
    <col min="516" max="516" width="12.59765625" style="1" bestFit="1" customWidth="1"/>
    <col min="517" max="517" width="3.5" style="1" customWidth="1"/>
    <col min="518" max="518" width="11.8984375" style="1" customWidth="1"/>
    <col min="519" max="519" width="9.09765625" style="1"/>
    <col min="520" max="520" width="11.3984375" style="1" bestFit="1" customWidth="1"/>
    <col min="521" max="521" width="12.19921875" style="1" bestFit="1" customWidth="1"/>
    <col min="522" max="522" width="9.3984375" style="1" bestFit="1" customWidth="1"/>
    <col min="523" max="525" width="9.09765625" style="1"/>
    <col min="526" max="526" width="17.59765625" style="1" customWidth="1"/>
    <col min="527" max="768" width="9.09765625" style="1"/>
    <col min="769" max="769" width="10.69921875" style="1" bestFit="1" customWidth="1"/>
    <col min="770" max="770" width="9" style="1" bestFit="1" customWidth="1"/>
    <col min="771" max="771" width="58.3984375" style="1" customWidth="1"/>
    <col min="772" max="772" width="12.59765625" style="1" bestFit="1" customWidth="1"/>
    <col min="773" max="773" width="3.5" style="1" customWidth="1"/>
    <col min="774" max="774" width="11.8984375" style="1" customWidth="1"/>
    <col min="775" max="775" width="9.09765625" style="1"/>
    <col min="776" max="776" width="11.3984375" style="1" bestFit="1" customWidth="1"/>
    <col min="777" max="777" width="12.19921875" style="1" bestFit="1" customWidth="1"/>
    <col min="778" max="778" width="9.3984375" style="1" bestFit="1" customWidth="1"/>
    <col min="779" max="781" width="9.09765625" style="1"/>
    <col min="782" max="782" width="17.59765625" style="1" customWidth="1"/>
    <col min="783" max="1024" width="9.09765625" style="1"/>
    <col min="1025" max="1025" width="10.69921875" style="1" bestFit="1" customWidth="1"/>
    <col min="1026" max="1026" width="9" style="1" bestFit="1" customWidth="1"/>
    <col min="1027" max="1027" width="58.3984375" style="1" customWidth="1"/>
    <col min="1028" max="1028" width="12.59765625" style="1" bestFit="1" customWidth="1"/>
    <col min="1029" max="1029" width="3.5" style="1" customWidth="1"/>
    <col min="1030" max="1030" width="11.8984375" style="1" customWidth="1"/>
    <col min="1031" max="1031" width="9.09765625" style="1"/>
    <col min="1032" max="1032" width="11.3984375" style="1" bestFit="1" customWidth="1"/>
    <col min="1033" max="1033" width="12.19921875" style="1" bestFit="1" customWidth="1"/>
    <col min="1034" max="1034" width="9.3984375" style="1" bestFit="1" customWidth="1"/>
    <col min="1035" max="1037" width="9.09765625" style="1"/>
    <col min="1038" max="1038" width="17.59765625" style="1" customWidth="1"/>
    <col min="1039" max="1280" width="9.09765625" style="1"/>
    <col min="1281" max="1281" width="10.69921875" style="1" bestFit="1" customWidth="1"/>
    <col min="1282" max="1282" width="9" style="1" bestFit="1" customWidth="1"/>
    <col min="1283" max="1283" width="58.3984375" style="1" customWidth="1"/>
    <col min="1284" max="1284" width="12.59765625" style="1" bestFit="1" customWidth="1"/>
    <col min="1285" max="1285" width="3.5" style="1" customWidth="1"/>
    <col min="1286" max="1286" width="11.8984375" style="1" customWidth="1"/>
    <col min="1287" max="1287" width="9.09765625" style="1"/>
    <col min="1288" max="1288" width="11.3984375" style="1" bestFit="1" customWidth="1"/>
    <col min="1289" max="1289" width="12.19921875" style="1" bestFit="1" customWidth="1"/>
    <col min="1290" max="1290" width="9.3984375" style="1" bestFit="1" customWidth="1"/>
    <col min="1291" max="1293" width="9.09765625" style="1"/>
    <col min="1294" max="1294" width="17.59765625" style="1" customWidth="1"/>
    <col min="1295" max="1536" width="9.09765625" style="1"/>
    <col min="1537" max="1537" width="10.69921875" style="1" bestFit="1" customWidth="1"/>
    <col min="1538" max="1538" width="9" style="1" bestFit="1" customWidth="1"/>
    <col min="1539" max="1539" width="58.3984375" style="1" customWidth="1"/>
    <col min="1540" max="1540" width="12.59765625" style="1" bestFit="1" customWidth="1"/>
    <col min="1541" max="1541" width="3.5" style="1" customWidth="1"/>
    <col min="1542" max="1542" width="11.8984375" style="1" customWidth="1"/>
    <col min="1543" max="1543" width="9.09765625" style="1"/>
    <col min="1544" max="1544" width="11.3984375" style="1" bestFit="1" customWidth="1"/>
    <col min="1545" max="1545" width="12.19921875" style="1" bestFit="1" customWidth="1"/>
    <col min="1546" max="1546" width="9.3984375" style="1" bestFit="1" customWidth="1"/>
    <col min="1547" max="1549" width="9.09765625" style="1"/>
    <col min="1550" max="1550" width="17.59765625" style="1" customWidth="1"/>
    <col min="1551" max="1792" width="9.09765625" style="1"/>
    <col min="1793" max="1793" width="10.69921875" style="1" bestFit="1" customWidth="1"/>
    <col min="1794" max="1794" width="9" style="1" bestFit="1" customWidth="1"/>
    <col min="1795" max="1795" width="58.3984375" style="1" customWidth="1"/>
    <col min="1796" max="1796" width="12.59765625" style="1" bestFit="1" customWidth="1"/>
    <col min="1797" max="1797" width="3.5" style="1" customWidth="1"/>
    <col min="1798" max="1798" width="11.8984375" style="1" customWidth="1"/>
    <col min="1799" max="1799" width="9.09765625" style="1"/>
    <col min="1800" max="1800" width="11.3984375" style="1" bestFit="1" customWidth="1"/>
    <col min="1801" max="1801" width="12.19921875" style="1" bestFit="1" customWidth="1"/>
    <col min="1802" max="1802" width="9.3984375" style="1" bestFit="1" customWidth="1"/>
    <col min="1803" max="1805" width="9.09765625" style="1"/>
    <col min="1806" max="1806" width="17.59765625" style="1" customWidth="1"/>
    <col min="1807" max="2048" width="9.09765625" style="1"/>
    <col min="2049" max="2049" width="10.69921875" style="1" bestFit="1" customWidth="1"/>
    <col min="2050" max="2050" width="9" style="1" bestFit="1" customWidth="1"/>
    <col min="2051" max="2051" width="58.3984375" style="1" customWidth="1"/>
    <col min="2052" max="2052" width="12.59765625" style="1" bestFit="1" customWidth="1"/>
    <col min="2053" max="2053" width="3.5" style="1" customWidth="1"/>
    <col min="2054" max="2054" width="11.8984375" style="1" customWidth="1"/>
    <col min="2055" max="2055" width="9.09765625" style="1"/>
    <col min="2056" max="2056" width="11.3984375" style="1" bestFit="1" customWidth="1"/>
    <col min="2057" max="2057" width="12.19921875" style="1" bestFit="1" customWidth="1"/>
    <col min="2058" max="2058" width="9.3984375" style="1" bestFit="1" customWidth="1"/>
    <col min="2059" max="2061" width="9.09765625" style="1"/>
    <col min="2062" max="2062" width="17.59765625" style="1" customWidth="1"/>
    <col min="2063" max="2304" width="9.09765625" style="1"/>
    <col min="2305" max="2305" width="10.69921875" style="1" bestFit="1" customWidth="1"/>
    <col min="2306" max="2306" width="9" style="1" bestFit="1" customWidth="1"/>
    <col min="2307" max="2307" width="58.3984375" style="1" customWidth="1"/>
    <col min="2308" max="2308" width="12.59765625" style="1" bestFit="1" customWidth="1"/>
    <col min="2309" max="2309" width="3.5" style="1" customWidth="1"/>
    <col min="2310" max="2310" width="11.8984375" style="1" customWidth="1"/>
    <col min="2311" max="2311" width="9.09765625" style="1"/>
    <col min="2312" max="2312" width="11.3984375" style="1" bestFit="1" customWidth="1"/>
    <col min="2313" max="2313" width="12.19921875" style="1" bestFit="1" customWidth="1"/>
    <col min="2314" max="2314" width="9.3984375" style="1" bestFit="1" customWidth="1"/>
    <col min="2315" max="2317" width="9.09765625" style="1"/>
    <col min="2318" max="2318" width="17.59765625" style="1" customWidth="1"/>
    <col min="2319" max="2560" width="9.09765625" style="1"/>
    <col min="2561" max="2561" width="10.69921875" style="1" bestFit="1" customWidth="1"/>
    <col min="2562" max="2562" width="9" style="1" bestFit="1" customWidth="1"/>
    <col min="2563" max="2563" width="58.3984375" style="1" customWidth="1"/>
    <col min="2564" max="2564" width="12.59765625" style="1" bestFit="1" customWidth="1"/>
    <col min="2565" max="2565" width="3.5" style="1" customWidth="1"/>
    <col min="2566" max="2566" width="11.8984375" style="1" customWidth="1"/>
    <col min="2567" max="2567" width="9.09765625" style="1"/>
    <col min="2568" max="2568" width="11.3984375" style="1" bestFit="1" customWidth="1"/>
    <col min="2569" max="2569" width="12.19921875" style="1" bestFit="1" customWidth="1"/>
    <col min="2570" max="2570" width="9.3984375" style="1" bestFit="1" customWidth="1"/>
    <col min="2571" max="2573" width="9.09765625" style="1"/>
    <col min="2574" max="2574" width="17.59765625" style="1" customWidth="1"/>
    <col min="2575" max="2816" width="9.09765625" style="1"/>
    <col min="2817" max="2817" width="10.69921875" style="1" bestFit="1" customWidth="1"/>
    <col min="2818" max="2818" width="9" style="1" bestFit="1" customWidth="1"/>
    <col min="2819" max="2819" width="58.3984375" style="1" customWidth="1"/>
    <col min="2820" max="2820" width="12.59765625" style="1" bestFit="1" customWidth="1"/>
    <col min="2821" max="2821" width="3.5" style="1" customWidth="1"/>
    <col min="2822" max="2822" width="11.8984375" style="1" customWidth="1"/>
    <col min="2823" max="2823" width="9.09765625" style="1"/>
    <col min="2824" max="2824" width="11.3984375" style="1" bestFit="1" customWidth="1"/>
    <col min="2825" max="2825" width="12.19921875" style="1" bestFit="1" customWidth="1"/>
    <col min="2826" max="2826" width="9.3984375" style="1" bestFit="1" customWidth="1"/>
    <col min="2827" max="2829" width="9.09765625" style="1"/>
    <col min="2830" max="2830" width="17.59765625" style="1" customWidth="1"/>
    <col min="2831" max="3072" width="9.09765625" style="1"/>
    <col min="3073" max="3073" width="10.69921875" style="1" bestFit="1" customWidth="1"/>
    <col min="3074" max="3074" width="9" style="1" bestFit="1" customWidth="1"/>
    <col min="3075" max="3075" width="58.3984375" style="1" customWidth="1"/>
    <col min="3076" max="3076" width="12.59765625" style="1" bestFit="1" customWidth="1"/>
    <col min="3077" max="3077" width="3.5" style="1" customWidth="1"/>
    <col min="3078" max="3078" width="11.8984375" style="1" customWidth="1"/>
    <col min="3079" max="3079" width="9.09765625" style="1"/>
    <col min="3080" max="3080" width="11.3984375" style="1" bestFit="1" customWidth="1"/>
    <col min="3081" max="3081" width="12.19921875" style="1" bestFit="1" customWidth="1"/>
    <col min="3082" max="3082" width="9.3984375" style="1" bestFit="1" customWidth="1"/>
    <col min="3083" max="3085" width="9.09765625" style="1"/>
    <col min="3086" max="3086" width="17.59765625" style="1" customWidth="1"/>
    <col min="3087" max="3328" width="9.09765625" style="1"/>
    <col min="3329" max="3329" width="10.69921875" style="1" bestFit="1" customWidth="1"/>
    <col min="3330" max="3330" width="9" style="1" bestFit="1" customWidth="1"/>
    <col min="3331" max="3331" width="58.3984375" style="1" customWidth="1"/>
    <col min="3332" max="3332" width="12.59765625" style="1" bestFit="1" customWidth="1"/>
    <col min="3333" max="3333" width="3.5" style="1" customWidth="1"/>
    <col min="3334" max="3334" width="11.8984375" style="1" customWidth="1"/>
    <col min="3335" max="3335" width="9.09765625" style="1"/>
    <col min="3336" max="3336" width="11.3984375" style="1" bestFit="1" customWidth="1"/>
    <col min="3337" max="3337" width="12.19921875" style="1" bestFit="1" customWidth="1"/>
    <col min="3338" max="3338" width="9.3984375" style="1" bestFit="1" customWidth="1"/>
    <col min="3339" max="3341" width="9.09765625" style="1"/>
    <col min="3342" max="3342" width="17.59765625" style="1" customWidth="1"/>
    <col min="3343" max="3584" width="9.09765625" style="1"/>
    <col min="3585" max="3585" width="10.69921875" style="1" bestFit="1" customWidth="1"/>
    <col min="3586" max="3586" width="9" style="1" bestFit="1" customWidth="1"/>
    <col min="3587" max="3587" width="58.3984375" style="1" customWidth="1"/>
    <col min="3588" max="3588" width="12.59765625" style="1" bestFit="1" customWidth="1"/>
    <col min="3589" max="3589" width="3.5" style="1" customWidth="1"/>
    <col min="3590" max="3590" width="11.8984375" style="1" customWidth="1"/>
    <col min="3591" max="3591" width="9.09765625" style="1"/>
    <col min="3592" max="3592" width="11.3984375" style="1" bestFit="1" customWidth="1"/>
    <col min="3593" max="3593" width="12.19921875" style="1" bestFit="1" customWidth="1"/>
    <col min="3594" max="3594" width="9.3984375" style="1" bestFit="1" customWidth="1"/>
    <col min="3595" max="3597" width="9.09765625" style="1"/>
    <col min="3598" max="3598" width="17.59765625" style="1" customWidth="1"/>
    <col min="3599" max="3840" width="9.09765625" style="1"/>
    <col min="3841" max="3841" width="10.69921875" style="1" bestFit="1" customWidth="1"/>
    <col min="3842" max="3842" width="9" style="1" bestFit="1" customWidth="1"/>
    <col min="3843" max="3843" width="58.3984375" style="1" customWidth="1"/>
    <col min="3844" max="3844" width="12.59765625" style="1" bestFit="1" customWidth="1"/>
    <col min="3845" max="3845" width="3.5" style="1" customWidth="1"/>
    <col min="3846" max="3846" width="11.8984375" style="1" customWidth="1"/>
    <col min="3847" max="3847" width="9.09765625" style="1"/>
    <col min="3848" max="3848" width="11.3984375" style="1" bestFit="1" customWidth="1"/>
    <col min="3849" max="3849" width="12.19921875" style="1" bestFit="1" customWidth="1"/>
    <col min="3850" max="3850" width="9.3984375" style="1" bestFit="1" customWidth="1"/>
    <col min="3851" max="3853" width="9.09765625" style="1"/>
    <col min="3854" max="3854" width="17.59765625" style="1" customWidth="1"/>
    <col min="3855" max="4096" width="9.09765625" style="1"/>
    <col min="4097" max="4097" width="10.69921875" style="1" bestFit="1" customWidth="1"/>
    <col min="4098" max="4098" width="9" style="1" bestFit="1" customWidth="1"/>
    <col min="4099" max="4099" width="58.3984375" style="1" customWidth="1"/>
    <col min="4100" max="4100" width="12.59765625" style="1" bestFit="1" customWidth="1"/>
    <col min="4101" max="4101" width="3.5" style="1" customWidth="1"/>
    <col min="4102" max="4102" width="11.8984375" style="1" customWidth="1"/>
    <col min="4103" max="4103" width="9.09765625" style="1"/>
    <col min="4104" max="4104" width="11.3984375" style="1" bestFit="1" customWidth="1"/>
    <col min="4105" max="4105" width="12.19921875" style="1" bestFit="1" customWidth="1"/>
    <col min="4106" max="4106" width="9.3984375" style="1" bestFit="1" customWidth="1"/>
    <col min="4107" max="4109" width="9.09765625" style="1"/>
    <col min="4110" max="4110" width="17.59765625" style="1" customWidth="1"/>
    <col min="4111" max="4352" width="9.09765625" style="1"/>
    <col min="4353" max="4353" width="10.69921875" style="1" bestFit="1" customWidth="1"/>
    <col min="4354" max="4354" width="9" style="1" bestFit="1" customWidth="1"/>
    <col min="4355" max="4355" width="58.3984375" style="1" customWidth="1"/>
    <col min="4356" max="4356" width="12.59765625" style="1" bestFit="1" customWidth="1"/>
    <col min="4357" max="4357" width="3.5" style="1" customWidth="1"/>
    <col min="4358" max="4358" width="11.8984375" style="1" customWidth="1"/>
    <col min="4359" max="4359" width="9.09765625" style="1"/>
    <col min="4360" max="4360" width="11.3984375" style="1" bestFit="1" customWidth="1"/>
    <col min="4361" max="4361" width="12.19921875" style="1" bestFit="1" customWidth="1"/>
    <col min="4362" max="4362" width="9.3984375" style="1" bestFit="1" customWidth="1"/>
    <col min="4363" max="4365" width="9.09765625" style="1"/>
    <col min="4366" max="4366" width="17.59765625" style="1" customWidth="1"/>
    <col min="4367" max="4608" width="9.09765625" style="1"/>
    <col min="4609" max="4609" width="10.69921875" style="1" bestFit="1" customWidth="1"/>
    <col min="4610" max="4610" width="9" style="1" bestFit="1" customWidth="1"/>
    <col min="4611" max="4611" width="58.3984375" style="1" customWidth="1"/>
    <col min="4612" max="4612" width="12.59765625" style="1" bestFit="1" customWidth="1"/>
    <col min="4613" max="4613" width="3.5" style="1" customWidth="1"/>
    <col min="4614" max="4614" width="11.8984375" style="1" customWidth="1"/>
    <col min="4615" max="4615" width="9.09765625" style="1"/>
    <col min="4616" max="4616" width="11.3984375" style="1" bestFit="1" customWidth="1"/>
    <col min="4617" max="4617" width="12.19921875" style="1" bestFit="1" customWidth="1"/>
    <col min="4618" max="4618" width="9.3984375" style="1" bestFit="1" customWidth="1"/>
    <col min="4619" max="4621" width="9.09765625" style="1"/>
    <col min="4622" max="4622" width="17.59765625" style="1" customWidth="1"/>
    <col min="4623" max="4864" width="9.09765625" style="1"/>
    <col min="4865" max="4865" width="10.69921875" style="1" bestFit="1" customWidth="1"/>
    <col min="4866" max="4866" width="9" style="1" bestFit="1" customWidth="1"/>
    <col min="4867" max="4867" width="58.3984375" style="1" customWidth="1"/>
    <col min="4868" max="4868" width="12.59765625" style="1" bestFit="1" customWidth="1"/>
    <col min="4869" max="4869" width="3.5" style="1" customWidth="1"/>
    <col min="4870" max="4870" width="11.8984375" style="1" customWidth="1"/>
    <col min="4871" max="4871" width="9.09765625" style="1"/>
    <col min="4872" max="4872" width="11.3984375" style="1" bestFit="1" customWidth="1"/>
    <col min="4873" max="4873" width="12.19921875" style="1" bestFit="1" customWidth="1"/>
    <col min="4874" max="4874" width="9.3984375" style="1" bestFit="1" customWidth="1"/>
    <col min="4875" max="4877" width="9.09765625" style="1"/>
    <col min="4878" max="4878" width="17.59765625" style="1" customWidth="1"/>
    <col min="4879" max="5120" width="9.09765625" style="1"/>
    <col min="5121" max="5121" width="10.69921875" style="1" bestFit="1" customWidth="1"/>
    <col min="5122" max="5122" width="9" style="1" bestFit="1" customWidth="1"/>
    <col min="5123" max="5123" width="58.3984375" style="1" customWidth="1"/>
    <col min="5124" max="5124" width="12.59765625" style="1" bestFit="1" customWidth="1"/>
    <col min="5125" max="5125" width="3.5" style="1" customWidth="1"/>
    <col min="5126" max="5126" width="11.8984375" style="1" customWidth="1"/>
    <col min="5127" max="5127" width="9.09765625" style="1"/>
    <col min="5128" max="5128" width="11.3984375" style="1" bestFit="1" customWidth="1"/>
    <col min="5129" max="5129" width="12.19921875" style="1" bestFit="1" customWidth="1"/>
    <col min="5130" max="5130" width="9.3984375" style="1" bestFit="1" customWidth="1"/>
    <col min="5131" max="5133" width="9.09765625" style="1"/>
    <col min="5134" max="5134" width="17.59765625" style="1" customWidth="1"/>
    <col min="5135" max="5376" width="9.09765625" style="1"/>
    <col min="5377" max="5377" width="10.69921875" style="1" bestFit="1" customWidth="1"/>
    <col min="5378" max="5378" width="9" style="1" bestFit="1" customWidth="1"/>
    <col min="5379" max="5379" width="58.3984375" style="1" customWidth="1"/>
    <col min="5380" max="5380" width="12.59765625" style="1" bestFit="1" customWidth="1"/>
    <col min="5381" max="5381" width="3.5" style="1" customWidth="1"/>
    <col min="5382" max="5382" width="11.8984375" style="1" customWidth="1"/>
    <col min="5383" max="5383" width="9.09765625" style="1"/>
    <col min="5384" max="5384" width="11.3984375" style="1" bestFit="1" customWidth="1"/>
    <col min="5385" max="5385" width="12.19921875" style="1" bestFit="1" customWidth="1"/>
    <col min="5386" max="5386" width="9.3984375" style="1" bestFit="1" customWidth="1"/>
    <col min="5387" max="5389" width="9.09765625" style="1"/>
    <col min="5390" max="5390" width="17.59765625" style="1" customWidth="1"/>
    <col min="5391" max="5632" width="9.09765625" style="1"/>
    <col min="5633" max="5633" width="10.69921875" style="1" bestFit="1" customWidth="1"/>
    <col min="5634" max="5634" width="9" style="1" bestFit="1" customWidth="1"/>
    <col min="5635" max="5635" width="58.3984375" style="1" customWidth="1"/>
    <col min="5636" max="5636" width="12.59765625" style="1" bestFit="1" customWidth="1"/>
    <col min="5637" max="5637" width="3.5" style="1" customWidth="1"/>
    <col min="5638" max="5638" width="11.8984375" style="1" customWidth="1"/>
    <col min="5639" max="5639" width="9.09765625" style="1"/>
    <col min="5640" max="5640" width="11.3984375" style="1" bestFit="1" customWidth="1"/>
    <col min="5641" max="5641" width="12.19921875" style="1" bestFit="1" customWidth="1"/>
    <col min="5642" max="5642" width="9.3984375" style="1" bestFit="1" customWidth="1"/>
    <col min="5643" max="5645" width="9.09765625" style="1"/>
    <col min="5646" max="5646" width="17.59765625" style="1" customWidth="1"/>
    <col min="5647" max="5888" width="9.09765625" style="1"/>
    <col min="5889" max="5889" width="10.69921875" style="1" bestFit="1" customWidth="1"/>
    <col min="5890" max="5890" width="9" style="1" bestFit="1" customWidth="1"/>
    <col min="5891" max="5891" width="58.3984375" style="1" customWidth="1"/>
    <col min="5892" max="5892" width="12.59765625" style="1" bestFit="1" customWidth="1"/>
    <col min="5893" max="5893" width="3.5" style="1" customWidth="1"/>
    <col min="5894" max="5894" width="11.8984375" style="1" customWidth="1"/>
    <col min="5895" max="5895" width="9.09765625" style="1"/>
    <col min="5896" max="5896" width="11.3984375" style="1" bestFit="1" customWidth="1"/>
    <col min="5897" max="5897" width="12.19921875" style="1" bestFit="1" customWidth="1"/>
    <col min="5898" max="5898" width="9.3984375" style="1" bestFit="1" customWidth="1"/>
    <col min="5899" max="5901" width="9.09765625" style="1"/>
    <col min="5902" max="5902" width="17.59765625" style="1" customWidth="1"/>
    <col min="5903" max="6144" width="9.09765625" style="1"/>
    <col min="6145" max="6145" width="10.69921875" style="1" bestFit="1" customWidth="1"/>
    <col min="6146" max="6146" width="9" style="1" bestFit="1" customWidth="1"/>
    <col min="6147" max="6147" width="58.3984375" style="1" customWidth="1"/>
    <col min="6148" max="6148" width="12.59765625" style="1" bestFit="1" customWidth="1"/>
    <col min="6149" max="6149" width="3.5" style="1" customWidth="1"/>
    <col min="6150" max="6150" width="11.8984375" style="1" customWidth="1"/>
    <col min="6151" max="6151" width="9.09765625" style="1"/>
    <col min="6152" max="6152" width="11.3984375" style="1" bestFit="1" customWidth="1"/>
    <col min="6153" max="6153" width="12.19921875" style="1" bestFit="1" customWidth="1"/>
    <col min="6154" max="6154" width="9.3984375" style="1" bestFit="1" customWidth="1"/>
    <col min="6155" max="6157" width="9.09765625" style="1"/>
    <col min="6158" max="6158" width="17.59765625" style="1" customWidth="1"/>
    <col min="6159" max="6400" width="9.09765625" style="1"/>
    <col min="6401" max="6401" width="10.69921875" style="1" bestFit="1" customWidth="1"/>
    <col min="6402" max="6402" width="9" style="1" bestFit="1" customWidth="1"/>
    <col min="6403" max="6403" width="58.3984375" style="1" customWidth="1"/>
    <col min="6404" max="6404" width="12.59765625" style="1" bestFit="1" customWidth="1"/>
    <col min="6405" max="6405" width="3.5" style="1" customWidth="1"/>
    <col min="6406" max="6406" width="11.8984375" style="1" customWidth="1"/>
    <col min="6407" max="6407" width="9.09765625" style="1"/>
    <col min="6408" max="6408" width="11.3984375" style="1" bestFit="1" customWidth="1"/>
    <col min="6409" max="6409" width="12.19921875" style="1" bestFit="1" customWidth="1"/>
    <col min="6410" max="6410" width="9.3984375" style="1" bestFit="1" customWidth="1"/>
    <col min="6411" max="6413" width="9.09765625" style="1"/>
    <col min="6414" max="6414" width="17.59765625" style="1" customWidth="1"/>
    <col min="6415" max="6656" width="9.09765625" style="1"/>
    <col min="6657" max="6657" width="10.69921875" style="1" bestFit="1" customWidth="1"/>
    <col min="6658" max="6658" width="9" style="1" bestFit="1" customWidth="1"/>
    <col min="6659" max="6659" width="58.3984375" style="1" customWidth="1"/>
    <col min="6660" max="6660" width="12.59765625" style="1" bestFit="1" customWidth="1"/>
    <col min="6661" max="6661" width="3.5" style="1" customWidth="1"/>
    <col min="6662" max="6662" width="11.8984375" style="1" customWidth="1"/>
    <col min="6663" max="6663" width="9.09765625" style="1"/>
    <col min="6664" max="6664" width="11.3984375" style="1" bestFit="1" customWidth="1"/>
    <col min="6665" max="6665" width="12.19921875" style="1" bestFit="1" customWidth="1"/>
    <col min="6666" max="6666" width="9.3984375" style="1" bestFit="1" customWidth="1"/>
    <col min="6667" max="6669" width="9.09765625" style="1"/>
    <col min="6670" max="6670" width="17.59765625" style="1" customWidth="1"/>
    <col min="6671" max="6912" width="9.09765625" style="1"/>
    <col min="6913" max="6913" width="10.69921875" style="1" bestFit="1" customWidth="1"/>
    <col min="6914" max="6914" width="9" style="1" bestFit="1" customWidth="1"/>
    <col min="6915" max="6915" width="58.3984375" style="1" customWidth="1"/>
    <col min="6916" max="6916" width="12.59765625" style="1" bestFit="1" customWidth="1"/>
    <col min="6917" max="6917" width="3.5" style="1" customWidth="1"/>
    <col min="6918" max="6918" width="11.8984375" style="1" customWidth="1"/>
    <col min="6919" max="6919" width="9.09765625" style="1"/>
    <col min="6920" max="6920" width="11.3984375" style="1" bestFit="1" customWidth="1"/>
    <col min="6921" max="6921" width="12.19921875" style="1" bestFit="1" customWidth="1"/>
    <col min="6922" max="6922" width="9.3984375" style="1" bestFit="1" customWidth="1"/>
    <col min="6923" max="6925" width="9.09765625" style="1"/>
    <col min="6926" max="6926" width="17.59765625" style="1" customWidth="1"/>
    <col min="6927" max="7168" width="9.09765625" style="1"/>
    <col min="7169" max="7169" width="10.69921875" style="1" bestFit="1" customWidth="1"/>
    <col min="7170" max="7170" width="9" style="1" bestFit="1" customWidth="1"/>
    <col min="7171" max="7171" width="58.3984375" style="1" customWidth="1"/>
    <col min="7172" max="7172" width="12.59765625" style="1" bestFit="1" customWidth="1"/>
    <col min="7173" max="7173" width="3.5" style="1" customWidth="1"/>
    <col min="7174" max="7174" width="11.8984375" style="1" customWidth="1"/>
    <col min="7175" max="7175" width="9.09765625" style="1"/>
    <col min="7176" max="7176" width="11.3984375" style="1" bestFit="1" customWidth="1"/>
    <col min="7177" max="7177" width="12.19921875" style="1" bestFit="1" customWidth="1"/>
    <col min="7178" max="7178" width="9.3984375" style="1" bestFit="1" customWidth="1"/>
    <col min="7179" max="7181" width="9.09765625" style="1"/>
    <col min="7182" max="7182" width="17.59765625" style="1" customWidth="1"/>
    <col min="7183" max="7424" width="9.09765625" style="1"/>
    <col min="7425" max="7425" width="10.69921875" style="1" bestFit="1" customWidth="1"/>
    <col min="7426" max="7426" width="9" style="1" bestFit="1" customWidth="1"/>
    <col min="7427" max="7427" width="58.3984375" style="1" customWidth="1"/>
    <col min="7428" max="7428" width="12.59765625" style="1" bestFit="1" customWidth="1"/>
    <col min="7429" max="7429" width="3.5" style="1" customWidth="1"/>
    <col min="7430" max="7430" width="11.8984375" style="1" customWidth="1"/>
    <col min="7431" max="7431" width="9.09765625" style="1"/>
    <col min="7432" max="7432" width="11.3984375" style="1" bestFit="1" customWidth="1"/>
    <col min="7433" max="7433" width="12.19921875" style="1" bestFit="1" customWidth="1"/>
    <col min="7434" max="7434" width="9.3984375" style="1" bestFit="1" customWidth="1"/>
    <col min="7435" max="7437" width="9.09765625" style="1"/>
    <col min="7438" max="7438" width="17.59765625" style="1" customWidth="1"/>
    <col min="7439" max="7680" width="9.09765625" style="1"/>
    <col min="7681" max="7681" width="10.69921875" style="1" bestFit="1" customWidth="1"/>
    <col min="7682" max="7682" width="9" style="1" bestFit="1" customWidth="1"/>
    <col min="7683" max="7683" width="58.3984375" style="1" customWidth="1"/>
    <col min="7684" max="7684" width="12.59765625" style="1" bestFit="1" customWidth="1"/>
    <col min="7685" max="7685" width="3.5" style="1" customWidth="1"/>
    <col min="7686" max="7686" width="11.8984375" style="1" customWidth="1"/>
    <col min="7687" max="7687" width="9.09765625" style="1"/>
    <col min="7688" max="7688" width="11.3984375" style="1" bestFit="1" customWidth="1"/>
    <col min="7689" max="7689" width="12.19921875" style="1" bestFit="1" customWidth="1"/>
    <col min="7690" max="7690" width="9.3984375" style="1" bestFit="1" customWidth="1"/>
    <col min="7691" max="7693" width="9.09765625" style="1"/>
    <col min="7694" max="7694" width="17.59765625" style="1" customWidth="1"/>
    <col min="7695" max="7936" width="9.09765625" style="1"/>
    <col min="7937" max="7937" width="10.69921875" style="1" bestFit="1" customWidth="1"/>
    <col min="7938" max="7938" width="9" style="1" bestFit="1" customWidth="1"/>
    <col min="7939" max="7939" width="58.3984375" style="1" customWidth="1"/>
    <col min="7940" max="7940" width="12.59765625" style="1" bestFit="1" customWidth="1"/>
    <col min="7941" max="7941" width="3.5" style="1" customWidth="1"/>
    <col min="7942" max="7942" width="11.8984375" style="1" customWidth="1"/>
    <col min="7943" max="7943" width="9.09765625" style="1"/>
    <col min="7944" max="7944" width="11.3984375" style="1" bestFit="1" customWidth="1"/>
    <col min="7945" max="7945" width="12.19921875" style="1" bestFit="1" customWidth="1"/>
    <col min="7946" max="7946" width="9.3984375" style="1" bestFit="1" customWidth="1"/>
    <col min="7947" max="7949" width="9.09765625" style="1"/>
    <col min="7950" max="7950" width="17.59765625" style="1" customWidth="1"/>
    <col min="7951" max="8192" width="9.09765625" style="1"/>
    <col min="8193" max="8193" width="10.69921875" style="1" bestFit="1" customWidth="1"/>
    <col min="8194" max="8194" width="9" style="1" bestFit="1" customWidth="1"/>
    <col min="8195" max="8195" width="58.3984375" style="1" customWidth="1"/>
    <col min="8196" max="8196" width="12.59765625" style="1" bestFit="1" customWidth="1"/>
    <col min="8197" max="8197" width="3.5" style="1" customWidth="1"/>
    <col min="8198" max="8198" width="11.8984375" style="1" customWidth="1"/>
    <col min="8199" max="8199" width="9.09765625" style="1"/>
    <col min="8200" max="8200" width="11.3984375" style="1" bestFit="1" customWidth="1"/>
    <col min="8201" max="8201" width="12.19921875" style="1" bestFit="1" customWidth="1"/>
    <col min="8202" max="8202" width="9.3984375" style="1" bestFit="1" customWidth="1"/>
    <col min="8203" max="8205" width="9.09765625" style="1"/>
    <col min="8206" max="8206" width="17.59765625" style="1" customWidth="1"/>
    <col min="8207" max="8448" width="9.09765625" style="1"/>
    <col min="8449" max="8449" width="10.69921875" style="1" bestFit="1" customWidth="1"/>
    <col min="8450" max="8450" width="9" style="1" bestFit="1" customWidth="1"/>
    <col min="8451" max="8451" width="58.3984375" style="1" customWidth="1"/>
    <col min="8452" max="8452" width="12.59765625" style="1" bestFit="1" customWidth="1"/>
    <col min="8453" max="8453" width="3.5" style="1" customWidth="1"/>
    <col min="8454" max="8454" width="11.8984375" style="1" customWidth="1"/>
    <col min="8455" max="8455" width="9.09765625" style="1"/>
    <col min="8456" max="8456" width="11.3984375" style="1" bestFit="1" customWidth="1"/>
    <col min="8457" max="8457" width="12.19921875" style="1" bestFit="1" customWidth="1"/>
    <col min="8458" max="8458" width="9.3984375" style="1" bestFit="1" customWidth="1"/>
    <col min="8459" max="8461" width="9.09765625" style="1"/>
    <col min="8462" max="8462" width="17.59765625" style="1" customWidth="1"/>
    <col min="8463" max="8704" width="9.09765625" style="1"/>
    <col min="8705" max="8705" width="10.69921875" style="1" bestFit="1" customWidth="1"/>
    <col min="8706" max="8706" width="9" style="1" bestFit="1" customWidth="1"/>
    <col min="8707" max="8707" width="58.3984375" style="1" customWidth="1"/>
    <col min="8708" max="8708" width="12.59765625" style="1" bestFit="1" customWidth="1"/>
    <col min="8709" max="8709" width="3.5" style="1" customWidth="1"/>
    <col min="8710" max="8710" width="11.8984375" style="1" customWidth="1"/>
    <col min="8711" max="8711" width="9.09765625" style="1"/>
    <col min="8712" max="8712" width="11.3984375" style="1" bestFit="1" customWidth="1"/>
    <col min="8713" max="8713" width="12.19921875" style="1" bestFit="1" customWidth="1"/>
    <col min="8714" max="8714" width="9.3984375" style="1" bestFit="1" customWidth="1"/>
    <col min="8715" max="8717" width="9.09765625" style="1"/>
    <col min="8718" max="8718" width="17.59765625" style="1" customWidth="1"/>
    <col min="8719" max="8960" width="9.09765625" style="1"/>
    <col min="8961" max="8961" width="10.69921875" style="1" bestFit="1" customWidth="1"/>
    <col min="8962" max="8962" width="9" style="1" bestFit="1" customWidth="1"/>
    <col min="8963" max="8963" width="58.3984375" style="1" customWidth="1"/>
    <col min="8964" max="8964" width="12.59765625" style="1" bestFit="1" customWidth="1"/>
    <col min="8965" max="8965" width="3.5" style="1" customWidth="1"/>
    <col min="8966" max="8966" width="11.8984375" style="1" customWidth="1"/>
    <col min="8967" max="8967" width="9.09765625" style="1"/>
    <col min="8968" max="8968" width="11.3984375" style="1" bestFit="1" customWidth="1"/>
    <col min="8969" max="8969" width="12.19921875" style="1" bestFit="1" customWidth="1"/>
    <col min="8970" max="8970" width="9.3984375" style="1" bestFit="1" customWidth="1"/>
    <col min="8971" max="8973" width="9.09765625" style="1"/>
    <col min="8974" max="8974" width="17.59765625" style="1" customWidth="1"/>
    <col min="8975" max="9216" width="9.09765625" style="1"/>
    <col min="9217" max="9217" width="10.69921875" style="1" bestFit="1" customWidth="1"/>
    <col min="9218" max="9218" width="9" style="1" bestFit="1" customWidth="1"/>
    <col min="9219" max="9219" width="58.3984375" style="1" customWidth="1"/>
    <col min="9220" max="9220" width="12.59765625" style="1" bestFit="1" customWidth="1"/>
    <col min="9221" max="9221" width="3.5" style="1" customWidth="1"/>
    <col min="9222" max="9222" width="11.8984375" style="1" customWidth="1"/>
    <col min="9223" max="9223" width="9.09765625" style="1"/>
    <col min="9224" max="9224" width="11.3984375" style="1" bestFit="1" customWidth="1"/>
    <col min="9225" max="9225" width="12.19921875" style="1" bestFit="1" customWidth="1"/>
    <col min="9226" max="9226" width="9.3984375" style="1" bestFit="1" customWidth="1"/>
    <col min="9227" max="9229" width="9.09765625" style="1"/>
    <col min="9230" max="9230" width="17.59765625" style="1" customWidth="1"/>
    <col min="9231" max="9472" width="9.09765625" style="1"/>
    <col min="9473" max="9473" width="10.69921875" style="1" bestFit="1" customWidth="1"/>
    <col min="9474" max="9474" width="9" style="1" bestFit="1" customWidth="1"/>
    <col min="9475" max="9475" width="58.3984375" style="1" customWidth="1"/>
    <col min="9476" max="9476" width="12.59765625" style="1" bestFit="1" customWidth="1"/>
    <col min="9477" max="9477" width="3.5" style="1" customWidth="1"/>
    <col min="9478" max="9478" width="11.8984375" style="1" customWidth="1"/>
    <col min="9479" max="9479" width="9.09765625" style="1"/>
    <col min="9480" max="9480" width="11.3984375" style="1" bestFit="1" customWidth="1"/>
    <col min="9481" max="9481" width="12.19921875" style="1" bestFit="1" customWidth="1"/>
    <col min="9482" max="9482" width="9.3984375" style="1" bestFit="1" customWidth="1"/>
    <col min="9483" max="9485" width="9.09765625" style="1"/>
    <col min="9486" max="9486" width="17.59765625" style="1" customWidth="1"/>
    <col min="9487" max="9728" width="9.09765625" style="1"/>
    <col min="9729" max="9729" width="10.69921875" style="1" bestFit="1" customWidth="1"/>
    <col min="9730" max="9730" width="9" style="1" bestFit="1" customWidth="1"/>
    <col min="9731" max="9731" width="58.3984375" style="1" customWidth="1"/>
    <col min="9732" max="9732" width="12.59765625" style="1" bestFit="1" customWidth="1"/>
    <col min="9733" max="9733" width="3.5" style="1" customWidth="1"/>
    <col min="9734" max="9734" width="11.8984375" style="1" customWidth="1"/>
    <col min="9735" max="9735" width="9.09765625" style="1"/>
    <col min="9736" max="9736" width="11.3984375" style="1" bestFit="1" customWidth="1"/>
    <col min="9737" max="9737" width="12.19921875" style="1" bestFit="1" customWidth="1"/>
    <col min="9738" max="9738" width="9.3984375" style="1" bestFit="1" customWidth="1"/>
    <col min="9739" max="9741" width="9.09765625" style="1"/>
    <col min="9742" max="9742" width="17.59765625" style="1" customWidth="1"/>
    <col min="9743" max="9984" width="9.09765625" style="1"/>
    <col min="9985" max="9985" width="10.69921875" style="1" bestFit="1" customWidth="1"/>
    <col min="9986" max="9986" width="9" style="1" bestFit="1" customWidth="1"/>
    <col min="9987" max="9987" width="58.3984375" style="1" customWidth="1"/>
    <col min="9988" max="9988" width="12.59765625" style="1" bestFit="1" customWidth="1"/>
    <col min="9989" max="9989" width="3.5" style="1" customWidth="1"/>
    <col min="9990" max="9990" width="11.8984375" style="1" customWidth="1"/>
    <col min="9991" max="9991" width="9.09765625" style="1"/>
    <col min="9992" max="9992" width="11.3984375" style="1" bestFit="1" customWidth="1"/>
    <col min="9993" max="9993" width="12.19921875" style="1" bestFit="1" customWidth="1"/>
    <col min="9994" max="9994" width="9.3984375" style="1" bestFit="1" customWidth="1"/>
    <col min="9995" max="9997" width="9.09765625" style="1"/>
    <col min="9998" max="9998" width="17.59765625" style="1" customWidth="1"/>
    <col min="9999" max="10240" width="9.09765625" style="1"/>
    <col min="10241" max="10241" width="10.69921875" style="1" bestFit="1" customWidth="1"/>
    <col min="10242" max="10242" width="9" style="1" bestFit="1" customWidth="1"/>
    <col min="10243" max="10243" width="58.3984375" style="1" customWidth="1"/>
    <col min="10244" max="10244" width="12.59765625" style="1" bestFit="1" customWidth="1"/>
    <col min="10245" max="10245" width="3.5" style="1" customWidth="1"/>
    <col min="10246" max="10246" width="11.8984375" style="1" customWidth="1"/>
    <col min="10247" max="10247" width="9.09765625" style="1"/>
    <col min="10248" max="10248" width="11.3984375" style="1" bestFit="1" customWidth="1"/>
    <col min="10249" max="10249" width="12.19921875" style="1" bestFit="1" customWidth="1"/>
    <col min="10250" max="10250" width="9.3984375" style="1" bestFit="1" customWidth="1"/>
    <col min="10251" max="10253" width="9.09765625" style="1"/>
    <col min="10254" max="10254" width="17.59765625" style="1" customWidth="1"/>
    <col min="10255" max="10496" width="9.09765625" style="1"/>
    <col min="10497" max="10497" width="10.69921875" style="1" bestFit="1" customWidth="1"/>
    <col min="10498" max="10498" width="9" style="1" bestFit="1" customWidth="1"/>
    <col min="10499" max="10499" width="58.3984375" style="1" customWidth="1"/>
    <col min="10500" max="10500" width="12.59765625" style="1" bestFit="1" customWidth="1"/>
    <col min="10501" max="10501" width="3.5" style="1" customWidth="1"/>
    <col min="10502" max="10502" width="11.8984375" style="1" customWidth="1"/>
    <col min="10503" max="10503" width="9.09765625" style="1"/>
    <col min="10504" max="10504" width="11.3984375" style="1" bestFit="1" customWidth="1"/>
    <col min="10505" max="10505" width="12.19921875" style="1" bestFit="1" customWidth="1"/>
    <col min="10506" max="10506" width="9.3984375" style="1" bestFit="1" customWidth="1"/>
    <col min="10507" max="10509" width="9.09765625" style="1"/>
    <col min="10510" max="10510" width="17.59765625" style="1" customWidth="1"/>
    <col min="10511" max="10752" width="9.09765625" style="1"/>
    <col min="10753" max="10753" width="10.69921875" style="1" bestFit="1" customWidth="1"/>
    <col min="10754" max="10754" width="9" style="1" bestFit="1" customWidth="1"/>
    <col min="10755" max="10755" width="58.3984375" style="1" customWidth="1"/>
    <col min="10756" max="10756" width="12.59765625" style="1" bestFit="1" customWidth="1"/>
    <col min="10757" max="10757" width="3.5" style="1" customWidth="1"/>
    <col min="10758" max="10758" width="11.8984375" style="1" customWidth="1"/>
    <col min="10759" max="10759" width="9.09765625" style="1"/>
    <col min="10760" max="10760" width="11.3984375" style="1" bestFit="1" customWidth="1"/>
    <col min="10761" max="10761" width="12.19921875" style="1" bestFit="1" customWidth="1"/>
    <col min="10762" max="10762" width="9.3984375" style="1" bestFit="1" customWidth="1"/>
    <col min="10763" max="10765" width="9.09765625" style="1"/>
    <col min="10766" max="10766" width="17.59765625" style="1" customWidth="1"/>
    <col min="10767" max="11008" width="9.09765625" style="1"/>
    <col min="11009" max="11009" width="10.69921875" style="1" bestFit="1" customWidth="1"/>
    <col min="11010" max="11010" width="9" style="1" bestFit="1" customWidth="1"/>
    <col min="11011" max="11011" width="58.3984375" style="1" customWidth="1"/>
    <col min="11012" max="11012" width="12.59765625" style="1" bestFit="1" customWidth="1"/>
    <col min="11013" max="11013" width="3.5" style="1" customWidth="1"/>
    <col min="11014" max="11014" width="11.8984375" style="1" customWidth="1"/>
    <col min="11015" max="11015" width="9.09765625" style="1"/>
    <col min="11016" max="11016" width="11.3984375" style="1" bestFit="1" customWidth="1"/>
    <col min="11017" max="11017" width="12.19921875" style="1" bestFit="1" customWidth="1"/>
    <col min="11018" max="11018" width="9.3984375" style="1" bestFit="1" customWidth="1"/>
    <col min="11019" max="11021" width="9.09765625" style="1"/>
    <col min="11022" max="11022" width="17.59765625" style="1" customWidth="1"/>
    <col min="11023" max="11264" width="9.09765625" style="1"/>
    <col min="11265" max="11265" width="10.69921875" style="1" bestFit="1" customWidth="1"/>
    <col min="11266" max="11266" width="9" style="1" bestFit="1" customWidth="1"/>
    <col min="11267" max="11267" width="58.3984375" style="1" customWidth="1"/>
    <col min="11268" max="11268" width="12.59765625" style="1" bestFit="1" customWidth="1"/>
    <col min="11269" max="11269" width="3.5" style="1" customWidth="1"/>
    <col min="11270" max="11270" width="11.8984375" style="1" customWidth="1"/>
    <col min="11271" max="11271" width="9.09765625" style="1"/>
    <col min="11272" max="11272" width="11.3984375" style="1" bestFit="1" customWidth="1"/>
    <col min="11273" max="11273" width="12.19921875" style="1" bestFit="1" customWidth="1"/>
    <col min="11274" max="11274" width="9.3984375" style="1" bestFit="1" customWidth="1"/>
    <col min="11275" max="11277" width="9.09765625" style="1"/>
    <col min="11278" max="11278" width="17.59765625" style="1" customWidth="1"/>
    <col min="11279" max="11520" width="9.09765625" style="1"/>
    <col min="11521" max="11521" width="10.69921875" style="1" bestFit="1" customWidth="1"/>
    <col min="11522" max="11522" width="9" style="1" bestFit="1" customWidth="1"/>
    <col min="11523" max="11523" width="58.3984375" style="1" customWidth="1"/>
    <col min="11524" max="11524" width="12.59765625" style="1" bestFit="1" customWidth="1"/>
    <col min="11525" max="11525" width="3.5" style="1" customWidth="1"/>
    <col min="11526" max="11526" width="11.8984375" style="1" customWidth="1"/>
    <col min="11527" max="11527" width="9.09765625" style="1"/>
    <col min="11528" max="11528" width="11.3984375" style="1" bestFit="1" customWidth="1"/>
    <col min="11529" max="11529" width="12.19921875" style="1" bestFit="1" customWidth="1"/>
    <col min="11530" max="11530" width="9.3984375" style="1" bestFit="1" customWidth="1"/>
    <col min="11531" max="11533" width="9.09765625" style="1"/>
    <col min="11534" max="11534" width="17.59765625" style="1" customWidth="1"/>
    <col min="11535" max="11776" width="9.09765625" style="1"/>
    <col min="11777" max="11777" width="10.69921875" style="1" bestFit="1" customWidth="1"/>
    <col min="11778" max="11778" width="9" style="1" bestFit="1" customWidth="1"/>
    <col min="11779" max="11779" width="58.3984375" style="1" customWidth="1"/>
    <col min="11780" max="11780" width="12.59765625" style="1" bestFit="1" customWidth="1"/>
    <col min="11781" max="11781" width="3.5" style="1" customWidth="1"/>
    <col min="11782" max="11782" width="11.8984375" style="1" customWidth="1"/>
    <col min="11783" max="11783" width="9.09765625" style="1"/>
    <col min="11784" max="11784" width="11.3984375" style="1" bestFit="1" customWidth="1"/>
    <col min="11785" max="11785" width="12.19921875" style="1" bestFit="1" customWidth="1"/>
    <col min="11786" max="11786" width="9.3984375" style="1" bestFit="1" customWidth="1"/>
    <col min="11787" max="11789" width="9.09765625" style="1"/>
    <col min="11790" max="11790" width="17.59765625" style="1" customWidth="1"/>
    <col min="11791" max="12032" width="9.09765625" style="1"/>
    <col min="12033" max="12033" width="10.69921875" style="1" bestFit="1" customWidth="1"/>
    <col min="12034" max="12034" width="9" style="1" bestFit="1" customWidth="1"/>
    <col min="12035" max="12035" width="58.3984375" style="1" customWidth="1"/>
    <col min="12036" max="12036" width="12.59765625" style="1" bestFit="1" customWidth="1"/>
    <col min="12037" max="12037" width="3.5" style="1" customWidth="1"/>
    <col min="12038" max="12038" width="11.8984375" style="1" customWidth="1"/>
    <col min="12039" max="12039" width="9.09765625" style="1"/>
    <col min="12040" max="12040" width="11.3984375" style="1" bestFit="1" customWidth="1"/>
    <col min="12041" max="12041" width="12.19921875" style="1" bestFit="1" customWidth="1"/>
    <col min="12042" max="12042" width="9.3984375" style="1" bestFit="1" customWidth="1"/>
    <col min="12043" max="12045" width="9.09765625" style="1"/>
    <col min="12046" max="12046" width="17.59765625" style="1" customWidth="1"/>
    <col min="12047" max="12288" width="9.09765625" style="1"/>
    <col min="12289" max="12289" width="10.69921875" style="1" bestFit="1" customWidth="1"/>
    <col min="12290" max="12290" width="9" style="1" bestFit="1" customWidth="1"/>
    <col min="12291" max="12291" width="58.3984375" style="1" customWidth="1"/>
    <col min="12292" max="12292" width="12.59765625" style="1" bestFit="1" customWidth="1"/>
    <col min="12293" max="12293" width="3.5" style="1" customWidth="1"/>
    <col min="12294" max="12294" width="11.8984375" style="1" customWidth="1"/>
    <col min="12295" max="12295" width="9.09765625" style="1"/>
    <col min="12296" max="12296" width="11.3984375" style="1" bestFit="1" customWidth="1"/>
    <col min="12297" max="12297" width="12.19921875" style="1" bestFit="1" customWidth="1"/>
    <col min="12298" max="12298" width="9.3984375" style="1" bestFit="1" customWidth="1"/>
    <col min="12299" max="12301" width="9.09765625" style="1"/>
    <col min="12302" max="12302" width="17.59765625" style="1" customWidth="1"/>
    <col min="12303" max="12544" width="9.09765625" style="1"/>
    <col min="12545" max="12545" width="10.69921875" style="1" bestFit="1" customWidth="1"/>
    <col min="12546" max="12546" width="9" style="1" bestFit="1" customWidth="1"/>
    <col min="12547" max="12547" width="58.3984375" style="1" customWidth="1"/>
    <col min="12548" max="12548" width="12.59765625" style="1" bestFit="1" customWidth="1"/>
    <col min="12549" max="12549" width="3.5" style="1" customWidth="1"/>
    <col min="12550" max="12550" width="11.8984375" style="1" customWidth="1"/>
    <col min="12551" max="12551" width="9.09765625" style="1"/>
    <col min="12552" max="12552" width="11.3984375" style="1" bestFit="1" customWidth="1"/>
    <col min="12553" max="12553" width="12.19921875" style="1" bestFit="1" customWidth="1"/>
    <col min="12554" max="12554" width="9.3984375" style="1" bestFit="1" customWidth="1"/>
    <col min="12555" max="12557" width="9.09765625" style="1"/>
    <col min="12558" max="12558" width="17.59765625" style="1" customWidth="1"/>
    <col min="12559" max="12800" width="9.09765625" style="1"/>
    <col min="12801" max="12801" width="10.69921875" style="1" bestFit="1" customWidth="1"/>
    <col min="12802" max="12802" width="9" style="1" bestFit="1" customWidth="1"/>
    <col min="12803" max="12803" width="58.3984375" style="1" customWidth="1"/>
    <col min="12804" max="12804" width="12.59765625" style="1" bestFit="1" customWidth="1"/>
    <col min="12805" max="12805" width="3.5" style="1" customWidth="1"/>
    <col min="12806" max="12806" width="11.8984375" style="1" customWidth="1"/>
    <col min="12807" max="12807" width="9.09765625" style="1"/>
    <col min="12808" max="12808" width="11.3984375" style="1" bestFit="1" customWidth="1"/>
    <col min="12809" max="12809" width="12.19921875" style="1" bestFit="1" customWidth="1"/>
    <col min="12810" max="12810" width="9.3984375" style="1" bestFit="1" customWidth="1"/>
    <col min="12811" max="12813" width="9.09765625" style="1"/>
    <col min="12814" max="12814" width="17.59765625" style="1" customWidth="1"/>
    <col min="12815" max="13056" width="9.09765625" style="1"/>
    <col min="13057" max="13057" width="10.69921875" style="1" bestFit="1" customWidth="1"/>
    <col min="13058" max="13058" width="9" style="1" bestFit="1" customWidth="1"/>
    <col min="13059" max="13059" width="58.3984375" style="1" customWidth="1"/>
    <col min="13060" max="13060" width="12.59765625" style="1" bestFit="1" customWidth="1"/>
    <col min="13061" max="13061" width="3.5" style="1" customWidth="1"/>
    <col min="13062" max="13062" width="11.8984375" style="1" customWidth="1"/>
    <col min="13063" max="13063" width="9.09765625" style="1"/>
    <col min="13064" max="13064" width="11.3984375" style="1" bestFit="1" customWidth="1"/>
    <col min="13065" max="13065" width="12.19921875" style="1" bestFit="1" customWidth="1"/>
    <col min="13066" max="13066" width="9.3984375" style="1" bestFit="1" customWidth="1"/>
    <col min="13067" max="13069" width="9.09765625" style="1"/>
    <col min="13070" max="13070" width="17.59765625" style="1" customWidth="1"/>
    <col min="13071" max="13312" width="9.09765625" style="1"/>
    <col min="13313" max="13313" width="10.69921875" style="1" bestFit="1" customWidth="1"/>
    <col min="13314" max="13314" width="9" style="1" bestFit="1" customWidth="1"/>
    <col min="13315" max="13315" width="58.3984375" style="1" customWidth="1"/>
    <col min="13316" max="13316" width="12.59765625" style="1" bestFit="1" customWidth="1"/>
    <col min="13317" max="13317" width="3.5" style="1" customWidth="1"/>
    <col min="13318" max="13318" width="11.8984375" style="1" customWidth="1"/>
    <col min="13319" max="13319" width="9.09765625" style="1"/>
    <col min="13320" max="13320" width="11.3984375" style="1" bestFit="1" customWidth="1"/>
    <col min="13321" max="13321" width="12.19921875" style="1" bestFit="1" customWidth="1"/>
    <col min="13322" max="13322" width="9.3984375" style="1" bestFit="1" customWidth="1"/>
    <col min="13323" max="13325" width="9.09765625" style="1"/>
    <col min="13326" max="13326" width="17.59765625" style="1" customWidth="1"/>
    <col min="13327" max="13568" width="9.09765625" style="1"/>
    <col min="13569" max="13569" width="10.69921875" style="1" bestFit="1" customWidth="1"/>
    <col min="13570" max="13570" width="9" style="1" bestFit="1" customWidth="1"/>
    <col min="13571" max="13571" width="58.3984375" style="1" customWidth="1"/>
    <col min="13572" max="13572" width="12.59765625" style="1" bestFit="1" customWidth="1"/>
    <col min="13573" max="13573" width="3.5" style="1" customWidth="1"/>
    <col min="13574" max="13574" width="11.8984375" style="1" customWidth="1"/>
    <col min="13575" max="13575" width="9.09765625" style="1"/>
    <col min="13576" max="13576" width="11.3984375" style="1" bestFit="1" customWidth="1"/>
    <col min="13577" max="13577" width="12.19921875" style="1" bestFit="1" customWidth="1"/>
    <col min="13578" max="13578" width="9.3984375" style="1" bestFit="1" customWidth="1"/>
    <col min="13579" max="13581" width="9.09765625" style="1"/>
    <col min="13582" max="13582" width="17.59765625" style="1" customWidth="1"/>
    <col min="13583" max="13824" width="9.09765625" style="1"/>
    <col min="13825" max="13825" width="10.69921875" style="1" bestFit="1" customWidth="1"/>
    <col min="13826" max="13826" width="9" style="1" bestFit="1" customWidth="1"/>
    <col min="13827" max="13827" width="58.3984375" style="1" customWidth="1"/>
    <col min="13828" max="13828" width="12.59765625" style="1" bestFit="1" customWidth="1"/>
    <col min="13829" max="13829" width="3.5" style="1" customWidth="1"/>
    <col min="13830" max="13830" width="11.8984375" style="1" customWidth="1"/>
    <col min="13831" max="13831" width="9.09765625" style="1"/>
    <col min="13832" max="13832" width="11.3984375" style="1" bestFit="1" customWidth="1"/>
    <col min="13833" max="13833" width="12.19921875" style="1" bestFit="1" customWidth="1"/>
    <col min="13834" max="13834" width="9.3984375" style="1" bestFit="1" customWidth="1"/>
    <col min="13835" max="13837" width="9.09765625" style="1"/>
    <col min="13838" max="13838" width="17.59765625" style="1" customWidth="1"/>
    <col min="13839" max="14080" width="9.09765625" style="1"/>
    <col min="14081" max="14081" width="10.69921875" style="1" bestFit="1" customWidth="1"/>
    <col min="14082" max="14082" width="9" style="1" bestFit="1" customWidth="1"/>
    <col min="14083" max="14083" width="58.3984375" style="1" customWidth="1"/>
    <col min="14084" max="14084" width="12.59765625" style="1" bestFit="1" customWidth="1"/>
    <col min="14085" max="14085" width="3.5" style="1" customWidth="1"/>
    <col min="14086" max="14086" width="11.8984375" style="1" customWidth="1"/>
    <col min="14087" max="14087" width="9.09765625" style="1"/>
    <col min="14088" max="14088" width="11.3984375" style="1" bestFit="1" customWidth="1"/>
    <col min="14089" max="14089" width="12.19921875" style="1" bestFit="1" customWidth="1"/>
    <col min="14090" max="14090" width="9.3984375" style="1" bestFit="1" customWidth="1"/>
    <col min="14091" max="14093" width="9.09765625" style="1"/>
    <col min="14094" max="14094" width="17.59765625" style="1" customWidth="1"/>
    <col min="14095" max="14336" width="9.09765625" style="1"/>
    <col min="14337" max="14337" width="10.69921875" style="1" bestFit="1" customWidth="1"/>
    <col min="14338" max="14338" width="9" style="1" bestFit="1" customWidth="1"/>
    <col min="14339" max="14339" width="58.3984375" style="1" customWidth="1"/>
    <col min="14340" max="14340" width="12.59765625" style="1" bestFit="1" customWidth="1"/>
    <col min="14341" max="14341" width="3.5" style="1" customWidth="1"/>
    <col min="14342" max="14342" width="11.8984375" style="1" customWidth="1"/>
    <col min="14343" max="14343" width="9.09765625" style="1"/>
    <col min="14344" max="14344" width="11.3984375" style="1" bestFit="1" customWidth="1"/>
    <col min="14345" max="14345" width="12.19921875" style="1" bestFit="1" customWidth="1"/>
    <col min="14346" max="14346" width="9.3984375" style="1" bestFit="1" customWidth="1"/>
    <col min="14347" max="14349" width="9.09765625" style="1"/>
    <col min="14350" max="14350" width="17.59765625" style="1" customWidth="1"/>
    <col min="14351" max="14592" width="9.09765625" style="1"/>
    <col min="14593" max="14593" width="10.69921875" style="1" bestFit="1" customWidth="1"/>
    <col min="14594" max="14594" width="9" style="1" bestFit="1" customWidth="1"/>
    <col min="14595" max="14595" width="58.3984375" style="1" customWidth="1"/>
    <col min="14596" max="14596" width="12.59765625" style="1" bestFit="1" customWidth="1"/>
    <col min="14597" max="14597" width="3.5" style="1" customWidth="1"/>
    <col min="14598" max="14598" width="11.8984375" style="1" customWidth="1"/>
    <col min="14599" max="14599" width="9.09765625" style="1"/>
    <col min="14600" max="14600" width="11.3984375" style="1" bestFit="1" customWidth="1"/>
    <col min="14601" max="14601" width="12.19921875" style="1" bestFit="1" customWidth="1"/>
    <col min="14602" max="14602" width="9.3984375" style="1" bestFit="1" customWidth="1"/>
    <col min="14603" max="14605" width="9.09765625" style="1"/>
    <col min="14606" max="14606" width="17.59765625" style="1" customWidth="1"/>
    <col min="14607" max="14848" width="9.09765625" style="1"/>
    <col min="14849" max="14849" width="10.69921875" style="1" bestFit="1" customWidth="1"/>
    <col min="14850" max="14850" width="9" style="1" bestFit="1" customWidth="1"/>
    <col min="14851" max="14851" width="58.3984375" style="1" customWidth="1"/>
    <col min="14852" max="14852" width="12.59765625" style="1" bestFit="1" customWidth="1"/>
    <col min="14853" max="14853" width="3.5" style="1" customWidth="1"/>
    <col min="14854" max="14854" width="11.8984375" style="1" customWidth="1"/>
    <col min="14855" max="14855" width="9.09765625" style="1"/>
    <col min="14856" max="14856" width="11.3984375" style="1" bestFit="1" customWidth="1"/>
    <col min="14857" max="14857" width="12.19921875" style="1" bestFit="1" customWidth="1"/>
    <col min="14858" max="14858" width="9.3984375" style="1" bestFit="1" customWidth="1"/>
    <col min="14859" max="14861" width="9.09765625" style="1"/>
    <col min="14862" max="14862" width="17.59765625" style="1" customWidth="1"/>
    <col min="14863" max="15104" width="9.09765625" style="1"/>
    <col min="15105" max="15105" width="10.69921875" style="1" bestFit="1" customWidth="1"/>
    <col min="15106" max="15106" width="9" style="1" bestFit="1" customWidth="1"/>
    <col min="15107" max="15107" width="58.3984375" style="1" customWidth="1"/>
    <col min="15108" max="15108" width="12.59765625" style="1" bestFit="1" customWidth="1"/>
    <col min="15109" max="15109" width="3.5" style="1" customWidth="1"/>
    <col min="15110" max="15110" width="11.8984375" style="1" customWidth="1"/>
    <col min="15111" max="15111" width="9.09765625" style="1"/>
    <col min="15112" max="15112" width="11.3984375" style="1" bestFit="1" customWidth="1"/>
    <col min="15113" max="15113" width="12.19921875" style="1" bestFit="1" customWidth="1"/>
    <col min="15114" max="15114" width="9.3984375" style="1" bestFit="1" customWidth="1"/>
    <col min="15115" max="15117" width="9.09765625" style="1"/>
    <col min="15118" max="15118" width="17.59765625" style="1" customWidth="1"/>
    <col min="15119" max="15360" width="9.09765625" style="1"/>
    <col min="15361" max="15361" width="10.69921875" style="1" bestFit="1" customWidth="1"/>
    <col min="15362" max="15362" width="9" style="1" bestFit="1" customWidth="1"/>
    <col min="15363" max="15363" width="58.3984375" style="1" customWidth="1"/>
    <col min="15364" max="15364" width="12.59765625" style="1" bestFit="1" customWidth="1"/>
    <col min="15365" max="15365" width="3.5" style="1" customWidth="1"/>
    <col min="15366" max="15366" width="11.8984375" style="1" customWidth="1"/>
    <col min="15367" max="15367" width="9.09765625" style="1"/>
    <col min="15368" max="15368" width="11.3984375" style="1" bestFit="1" customWidth="1"/>
    <col min="15369" max="15369" width="12.19921875" style="1" bestFit="1" customWidth="1"/>
    <col min="15370" max="15370" width="9.3984375" style="1" bestFit="1" customWidth="1"/>
    <col min="15371" max="15373" width="9.09765625" style="1"/>
    <col min="15374" max="15374" width="17.59765625" style="1" customWidth="1"/>
    <col min="15375" max="15616" width="9.09765625" style="1"/>
    <col min="15617" max="15617" width="10.69921875" style="1" bestFit="1" customWidth="1"/>
    <col min="15618" max="15618" width="9" style="1" bestFit="1" customWidth="1"/>
    <col min="15619" max="15619" width="58.3984375" style="1" customWidth="1"/>
    <col min="15620" max="15620" width="12.59765625" style="1" bestFit="1" customWidth="1"/>
    <col min="15621" max="15621" width="3.5" style="1" customWidth="1"/>
    <col min="15622" max="15622" width="11.8984375" style="1" customWidth="1"/>
    <col min="15623" max="15623" width="9.09765625" style="1"/>
    <col min="15624" max="15624" width="11.3984375" style="1" bestFit="1" customWidth="1"/>
    <col min="15625" max="15625" width="12.19921875" style="1" bestFit="1" customWidth="1"/>
    <col min="15626" max="15626" width="9.3984375" style="1" bestFit="1" customWidth="1"/>
    <col min="15627" max="15629" width="9.09765625" style="1"/>
    <col min="15630" max="15630" width="17.59765625" style="1" customWidth="1"/>
    <col min="15631" max="15872" width="9.09765625" style="1"/>
    <col min="15873" max="15873" width="10.69921875" style="1" bestFit="1" customWidth="1"/>
    <col min="15874" max="15874" width="9" style="1" bestFit="1" customWidth="1"/>
    <col min="15875" max="15875" width="58.3984375" style="1" customWidth="1"/>
    <col min="15876" max="15876" width="12.59765625" style="1" bestFit="1" customWidth="1"/>
    <col min="15877" max="15877" width="3.5" style="1" customWidth="1"/>
    <col min="15878" max="15878" width="11.8984375" style="1" customWidth="1"/>
    <col min="15879" max="15879" width="9.09765625" style="1"/>
    <col min="15880" max="15880" width="11.3984375" style="1" bestFit="1" customWidth="1"/>
    <col min="15881" max="15881" width="12.19921875" style="1" bestFit="1" customWidth="1"/>
    <col min="15882" max="15882" width="9.3984375" style="1" bestFit="1" customWidth="1"/>
    <col min="15883" max="15885" width="9.09765625" style="1"/>
    <col min="15886" max="15886" width="17.59765625" style="1" customWidth="1"/>
    <col min="15887" max="16128" width="9.09765625" style="1"/>
    <col min="16129" max="16129" width="10.69921875" style="1" bestFit="1" customWidth="1"/>
    <col min="16130" max="16130" width="9" style="1" bestFit="1" customWidth="1"/>
    <col min="16131" max="16131" width="58.3984375" style="1" customWidth="1"/>
    <col min="16132" max="16132" width="12.59765625" style="1" bestFit="1" customWidth="1"/>
    <col min="16133" max="16133" width="3.5" style="1" customWidth="1"/>
    <col min="16134" max="16134" width="11.8984375" style="1" customWidth="1"/>
    <col min="16135" max="16135" width="9.09765625" style="1"/>
    <col min="16136" max="16136" width="11.3984375" style="1" bestFit="1" customWidth="1"/>
    <col min="16137" max="16137" width="12.19921875" style="1" bestFit="1" customWidth="1"/>
    <col min="16138" max="16138" width="9.3984375" style="1" bestFit="1" customWidth="1"/>
    <col min="16139" max="16141" width="9.09765625" style="1"/>
    <col min="16142" max="16142" width="17.59765625" style="1" customWidth="1"/>
    <col min="16143" max="16384" width="9.09765625" style="1"/>
  </cols>
  <sheetData>
    <row r="1" spans="1:9" x14ac:dyDescent="0.25">
      <c r="B1" s="86" t="s">
        <v>0</v>
      </c>
      <c r="C1" s="87"/>
      <c r="D1" s="87"/>
      <c r="E1" s="87"/>
      <c r="F1" s="87"/>
      <c r="G1" s="87"/>
      <c r="H1" s="87"/>
      <c r="I1" s="87"/>
    </row>
    <row r="2" spans="1:9" x14ac:dyDescent="0.25">
      <c r="C2" s="1" t="s">
        <v>1</v>
      </c>
      <c r="D2" s="1" t="s">
        <v>2</v>
      </c>
      <c r="F2" s="2"/>
    </row>
    <row r="3" spans="1:9" ht="15.6" x14ac:dyDescent="0.3">
      <c r="A3" s="3"/>
      <c r="B3" s="3"/>
      <c r="C3" s="4" t="s">
        <v>3</v>
      </c>
      <c r="D3" s="5">
        <f>D4+D5</f>
        <v>687.19443577699985</v>
      </c>
      <c r="F3" s="2"/>
    </row>
    <row r="4" spans="1:9" ht="15.6" x14ac:dyDescent="0.3">
      <c r="A4" s="3"/>
      <c r="B4" s="3"/>
      <c r="C4" s="6" t="s">
        <v>4</v>
      </c>
      <c r="D4" s="7">
        <f>'50 עד 60'!D4+'50 ומטה'!D4+'60 ומעלה'!D4+'ללא מניות'!D4+מניות!D4</f>
        <v>6.2656900000000002</v>
      </c>
      <c r="E4" s="3"/>
      <c r="F4" s="2"/>
    </row>
    <row r="5" spans="1:9" ht="15.6" x14ac:dyDescent="0.3">
      <c r="A5" s="3"/>
      <c r="B5" s="3"/>
      <c r="C5" s="6" t="s">
        <v>5</v>
      </c>
      <c r="D5" s="7">
        <f>'50 עד 60'!D5+'50 ומטה'!D5+'60 ומעלה'!D5+'ללא מניות'!D5+מניות!D5</f>
        <v>680.9287457769999</v>
      </c>
      <c r="E5" s="3"/>
      <c r="F5" s="2"/>
    </row>
    <row r="6" spans="1:9" ht="15.6" x14ac:dyDescent="0.3">
      <c r="A6" s="3"/>
      <c r="B6" s="3"/>
      <c r="C6" s="6"/>
      <c r="E6" s="3"/>
      <c r="F6" s="2"/>
    </row>
    <row r="7" spans="1:9" ht="15.6" x14ac:dyDescent="0.3">
      <c r="A7" s="3"/>
      <c r="B7" s="3"/>
      <c r="C7" s="4" t="s">
        <v>6</v>
      </c>
      <c r="D7" s="5">
        <f>SUM(D8:D9)</f>
        <v>46.044240000000002</v>
      </c>
      <c r="F7" s="2"/>
    </row>
    <row r="8" spans="1:9" ht="15.6" x14ac:dyDescent="0.3">
      <c r="A8" s="3"/>
      <c r="B8" s="3"/>
      <c r="C8" s="6" t="s">
        <v>7</v>
      </c>
      <c r="D8" s="8">
        <v>0</v>
      </c>
      <c r="E8" s="3"/>
      <c r="F8" s="2"/>
    </row>
    <row r="9" spans="1:9" ht="15.6" x14ac:dyDescent="0.3">
      <c r="A9" s="3"/>
      <c r="B9" s="3"/>
      <c r="C9" s="6" t="s">
        <v>8</v>
      </c>
      <c r="D9" s="8">
        <f>'50 עד 60'!D9+'50 ומטה'!D9+'60 ומעלה'!D9+'ללא מניות'!D9+מניות!D9</f>
        <v>46.044240000000002</v>
      </c>
      <c r="E9" s="3"/>
      <c r="F9" s="2"/>
    </row>
    <row r="10" spans="1:9" ht="15.6" x14ac:dyDescent="0.3">
      <c r="A10" s="3"/>
      <c r="B10" s="3"/>
      <c r="C10" s="6"/>
      <c r="D10" s="8"/>
      <c r="E10" s="3"/>
      <c r="F10" s="2"/>
    </row>
    <row r="11" spans="1:9" ht="15.6" x14ac:dyDescent="0.3">
      <c r="A11" s="3"/>
      <c r="B11" s="3"/>
      <c r="C11" s="4" t="s">
        <v>9</v>
      </c>
      <c r="D11" s="5">
        <f>SUM(D12:D14)</f>
        <v>0</v>
      </c>
      <c r="F11" s="2"/>
    </row>
    <row r="12" spans="1:9" ht="31.2" x14ac:dyDescent="0.3">
      <c r="A12" s="3"/>
      <c r="B12" s="3"/>
      <c r="C12" s="6" t="s">
        <v>10</v>
      </c>
      <c r="D12" s="5">
        <v>0</v>
      </c>
      <c r="E12" s="3"/>
      <c r="F12" s="2"/>
    </row>
    <row r="13" spans="1:9" ht="15.6" x14ac:dyDescent="0.3">
      <c r="A13" s="3"/>
      <c r="B13" s="3"/>
      <c r="C13" s="6" t="s">
        <v>11</v>
      </c>
      <c r="D13" s="8">
        <v>0</v>
      </c>
      <c r="E13" s="3"/>
      <c r="F13" s="2"/>
    </row>
    <row r="14" spans="1:9" ht="15.6" x14ac:dyDescent="0.3">
      <c r="A14" s="3"/>
      <c r="B14" s="3"/>
      <c r="C14" s="6" t="s">
        <v>12</v>
      </c>
      <c r="D14" s="8">
        <v>0</v>
      </c>
      <c r="E14" s="3"/>
      <c r="F14" s="2"/>
    </row>
    <row r="15" spans="1:9" ht="15.6" x14ac:dyDescent="0.3">
      <c r="A15" s="3"/>
      <c r="B15" s="3"/>
      <c r="C15" s="6"/>
      <c r="D15" s="8"/>
      <c r="E15" s="3"/>
      <c r="F15" s="2"/>
    </row>
    <row r="16" spans="1:9" ht="15.6" x14ac:dyDescent="0.3">
      <c r="A16" s="3"/>
      <c r="B16" s="3"/>
      <c r="C16" s="4" t="s">
        <v>13</v>
      </c>
      <c r="D16" s="5">
        <f>SUM(D17:D25)</f>
        <v>3404.2057737880014</v>
      </c>
      <c r="F16" s="2"/>
    </row>
    <row r="17" spans="1:16" ht="15.6" x14ac:dyDescent="0.3">
      <c r="A17" s="3"/>
      <c r="B17" s="3"/>
      <c r="C17" s="6" t="s">
        <v>14</v>
      </c>
      <c r="D17" s="9">
        <f>'50 עד 60'!D18</f>
        <v>948.15106800000001</v>
      </c>
      <c r="E17" s="3"/>
      <c r="F17" s="2"/>
    </row>
    <row r="18" spans="1:16" ht="15.6" x14ac:dyDescent="0.3">
      <c r="A18" s="3"/>
      <c r="B18" s="3"/>
      <c r="C18" s="6" t="s">
        <v>39</v>
      </c>
      <c r="D18" s="9">
        <f>'50 עד 60'!D19+'50 ומטה'!D18+'60 ומעלה'!D18+'ללא מניות'!D18+מניות!D18</f>
        <v>1553.7753324310002</v>
      </c>
      <c r="E18" s="10"/>
      <c r="F18" s="2"/>
    </row>
    <row r="19" spans="1:16" ht="15.6" x14ac:dyDescent="0.3">
      <c r="A19" s="3"/>
      <c r="B19" s="3"/>
      <c r="C19" s="6" t="s">
        <v>181</v>
      </c>
      <c r="D19" s="9">
        <v>0</v>
      </c>
      <c r="E19" s="3"/>
      <c r="F19" s="11"/>
    </row>
    <row r="20" spans="1:16" ht="15.6" x14ac:dyDescent="0.3">
      <c r="A20" s="3"/>
      <c r="B20" s="3"/>
      <c r="C20" s="6" t="s">
        <v>182</v>
      </c>
      <c r="D20" s="9">
        <v>0</v>
      </c>
      <c r="E20" s="3"/>
      <c r="F20" s="8"/>
      <c r="G20" s="8"/>
      <c r="H20" s="8"/>
      <c r="I20" s="8"/>
      <c r="J20" s="8"/>
      <c r="K20" s="8"/>
      <c r="L20" s="1" t="s">
        <v>15</v>
      </c>
    </row>
    <row r="21" spans="1:16" ht="15.6" x14ac:dyDescent="0.3">
      <c r="A21" s="3"/>
      <c r="B21" s="3"/>
      <c r="C21" s="6" t="s">
        <v>42</v>
      </c>
      <c r="D21" s="9">
        <f>'50 עד 60'!D22+'50 ומטה'!D21+'60 ומעלה'!D21+'ללא מניות'!D21+מניות!D21</f>
        <v>168.50638664599987</v>
      </c>
      <c r="E21" s="3"/>
      <c r="F21" s="12"/>
      <c r="G21" s="8"/>
      <c r="H21" s="8"/>
      <c r="I21" s="8"/>
      <c r="J21" s="8"/>
      <c r="K21" s="8"/>
      <c r="L21" s="13">
        <v>111.46104852300003</v>
      </c>
      <c r="M21" s="13">
        <f>D21-L21</f>
        <v>57.045338122999837</v>
      </c>
    </row>
    <row r="22" spans="1:16" ht="15.6" x14ac:dyDescent="0.3">
      <c r="A22" s="3"/>
      <c r="B22" s="3"/>
      <c r="C22" s="6" t="s">
        <v>43</v>
      </c>
      <c r="D22" s="9">
        <f>'50 עד 60'!D23+'50 ומטה'!D22+'60 ומעלה'!D22+'ללא מניות'!D22+מניות!D22</f>
        <v>578.54726054200069</v>
      </c>
      <c r="E22" s="3"/>
      <c r="F22" s="12"/>
      <c r="G22" s="8"/>
      <c r="H22" s="8"/>
      <c r="I22" s="8"/>
      <c r="J22" s="8"/>
      <c r="K22" s="8"/>
      <c r="L22" s="9">
        <v>451.16464928800042</v>
      </c>
      <c r="M22" s="13">
        <f>L22-D22</f>
        <v>-127.38261125400027</v>
      </c>
    </row>
    <row r="23" spans="1:16" ht="15.6" x14ac:dyDescent="0.3">
      <c r="A23" s="3"/>
      <c r="B23" s="3"/>
      <c r="C23" s="6" t="s">
        <v>183</v>
      </c>
      <c r="D23" s="9">
        <f>'50 עד 60'!D24+'50 ומטה'!D23+'60 ומעלה'!D23+'ללא מניות'!D23+מניות!D23</f>
        <v>8.5825821999999903</v>
      </c>
      <c r="E23" s="3"/>
      <c r="F23" s="12"/>
      <c r="G23" s="9"/>
      <c r="H23" s="9"/>
      <c r="I23" s="9"/>
      <c r="J23" s="9"/>
      <c r="K23" s="9"/>
      <c r="L23" s="9">
        <v>8.535914681999996</v>
      </c>
      <c r="M23" s="13">
        <f>L23-D23</f>
        <v>-4.6667517999994246E-2</v>
      </c>
    </row>
    <row r="24" spans="1:16" ht="15.6" hidden="1" x14ac:dyDescent="0.3">
      <c r="A24" s="3"/>
      <c r="B24" s="3"/>
      <c r="C24" s="6"/>
      <c r="D24" s="9"/>
      <c r="E24" s="3"/>
      <c r="F24" s="12"/>
      <c r="G24" s="8"/>
      <c r="H24" s="8"/>
      <c r="I24" s="8"/>
      <c r="J24" s="8"/>
      <c r="K24" s="8"/>
      <c r="L24" s="9">
        <v>4.089409799999999E-2</v>
      </c>
      <c r="M24" s="13">
        <f>L24-D24</f>
        <v>4.089409799999999E-2</v>
      </c>
    </row>
    <row r="25" spans="1:16" ht="15.6" x14ac:dyDescent="0.3">
      <c r="A25" s="3"/>
      <c r="B25" s="3"/>
      <c r="C25" s="6" t="s">
        <v>45</v>
      </c>
      <c r="D25" s="9">
        <f>'50 עד 60'!D25+'50 ומטה'!D24+'60 ומעלה'!D24+'ללא מניות'!D24+מניות!D24</f>
        <v>146.64314396900002</v>
      </c>
      <c r="E25" s="3"/>
      <c r="F25" s="12"/>
      <c r="G25" s="8"/>
      <c r="H25" s="8"/>
      <c r="I25" s="8"/>
      <c r="J25" s="8"/>
      <c r="K25" s="9"/>
      <c r="L25" s="9">
        <v>103.76178304899993</v>
      </c>
      <c r="M25" s="13">
        <f>L25-D25</f>
        <v>-42.881360920000091</v>
      </c>
      <c r="N25"/>
      <c r="O25"/>
      <c r="P25"/>
    </row>
    <row r="26" spans="1:16" ht="15.6" x14ac:dyDescent="0.3">
      <c r="A26" s="3"/>
      <c r="B26" s="3"/>
      <c r="C26" s="6"/>
      <c r="D26" s="8"/>
      <c r="E26" s="3"/>
      <c r="F26" s="14"/>
      <c r="G26" s="15"/>
      <c r="H26" s="15"/>
      <c r="I26" s="15"/>
      <c r="J26" s="15"/>
      <c r="K26" s="16"/>
      <c r="N26" s="17"/>
      <c r="O26" s="17"/>
      <c r="P26" s="18"/>
    </row>
    <row r="27" spans="1:16" ht="15.6" x14ac:dyDescent="0.3">
      <c r="A27" s="3"/>
      <c r="B27" s="3"/>
      <c r="C27" s="4" t="s">
        <v>16</v>
      </c>
      <c r="D27" s="5">
        <f>SUM(D28:D29)</f>
        <v>0</v>
      </c>
      <c r="F27" s="14"/>
      <c r="G27" s="15"/>
      <c r="H27" s="15"/>
      <c r="I27" s="15"/>
      <c r="J27" s="15"/>
      <c r="K27" s="16"/>
      <c r="N27" s="19"/>
      <c r="O27" s="20"/>
      <c r="P27" s="21"/>
    </row>
    <row r="28" spans="1:16" ht="15.6" x14ac:dyDescent="0.3">
      <c r="A28" s="3"/>
      <c r="B28" s="3"/>
      <c r="C28" s="6" t="s">
        <v>17</v>
      </c>
      <c r="D28" s="8">
        <v>0</v>
      </c>
      <c r="E28" s="3"/>
      <c r="F28" s="14"/>
      <c r="G28" s="15"/>
      <c r="H28" s="15"/>
      <c r="I28" s="15"/>
      <c r="J28" s="15"/>
      <c r="K28" s="16"/>
      <c r="N28" s="19"/>
      <c r="O28" s="20"/>
      <c r="P28" s="21"/>
    </row>
    <row r="29" spans="1:16" ht="15.6" x14ac:dyDescent="0.3">
      <c r="A29" s="3"/>
      <c r="B29" s="3"/>
      <c r="C29" s="6" t="s">
        <v>18</v>
      </c>
      <c r="D29" s="8">
        <v>0</v>
      </c>
      <c r="E29" s="3"/>
      <c r="F29" s="14"/>
      <c r="G29" s="15"/>
      <c r="H29" s="15"/>
      <c r="I29" s="15"/>
      <c r="J29" s="15"/>
      <c r="K29" s="16"/>
      <c r="N29" s="19"/>
      <c r="O29" s="20"/>
      <c r="P29" s="21"/>
    </row>
    <row r="30" spans="1:16" ht="15.6" x14ac:dyDescent="0.3">
      <c r="A30" s="3"/>
      <c r="B30" s="3"/>
      <c r="C30" s="6"/>
      <c r="D30" s="5"/>
      <c r="E30" s="3"/>
      <c r="F30" s="14"/>
      <c r="G30" s="15"/>
      <c r="H30" s="15"/>
      <c r="I30" s="15"/>
      <c r="J30" s="15"/>
      <c r="K30" s="16"/>
      <c r="N30" s="19"/>
      <c r="O30" s="20"/>
      <c r="P30" s="21"/>
    </row>
    <row r="31" spans="1:16" ht="15.6" x14ac:dyDescent="0.3">
      <c r="A31" s="3"/>
      <c r="B31" s="3"/>
      <c r="C31" s="4" t="s">
        <v>19</v>
      </c>
      <c r="D31" s="5">
        <f>D3+D9+D16+D12</f>
        <v>4137.4444495650014</v>
      </c>
      <c r="E31" s="22"/>
      <c r="F31" s="12"/>
      <c r="G31" s="15"/>
      <c r="H31" s="15"/>
      <c r="I31" s="15"/>
      <c r="J31" s="15"/>
      <c r="K31" s="16"/>
      <c r="N31" s="19"/>
      <c r="O31" s="20"/>
      <c r="P31" s="21"/>
    </row>
    <row r="32" spans="1:16" ht="15.6" x14ac:dyDescent="0.3">
      <c r="A32" s="3"/>
      <c r="B32" s="3"/>
      <c r="C32" s="4"/>
      <c r="D32" s="22"/>
      <c r="E32" s="3"/>
    </row>
    <row r="33" spans="1:5" ht="15.6" x14ac:dyDescent="0.3">
      <c r="A33" s="3"/>
      <c r="B33" s="3"/>
      <c r="C33" s="4" t="s">
        <v>20</v>
      </c>
    </row>
    <row r="34" spans="1:5" ht="46.8" x14ac:dyDescent="0.3">
      <c r="A34" s="3"/>
      <c r="B34" s="3"/>
      <c r="C34" s="6" t="s">
        <v>21</v>
      </c>
      <c r="D34" s="23">
        <f>SUM(D12+D16+D29)/D39</f>
        <v>1.6790975710727332E-3</v>
      </c>
      <c r="E34" s="3"/>
    </row>
    <row r="35" spans="1:5" ht="31.2" x14ac:dyDescent="0.3">
      <c r="A35" s="3"/>
      <c r="B35" s="3"/>
      <c r="C35" s="6" t="s">
        <v>22</v>
      </c>
      <c r="D35" s="23">
        <f>D31/D37</f>
        <v>1.9761964737993851E-3</v>
      </c>
      <c r="E35" s="3"/>
    </row>
    <row r="36" spans="1:5" ht="15.6" x14ac:dyDescent="0.3">
      <c r="A36" s="3"/>
      <c r="B36" s="3"/>
      <c r="C36" s="6"/>
      <c r="D36" s="23"/>
      <c r="E36" s="3"/>
    </row>
    <row r="37" spans="1:5" x14ac:dyDescent="0.25">
      <c r="A37" s="3"/>
      <c r="B37" s="3"/>
      <c r="C37" s="24" t="s">
        <v>23</v>
      </c>
      <c r="D37" s="25">
        <f>'50 עד 60'!D35+'50 ומטה'!D35+'60 ומעלה'!D35+'ללא מניות'!D35+מניות!D35</f>
        <v>2093640.2348752581</v>
      </c>
      <c r="E37" s="3"/>
    </row>
    <row r="39" spans="1:5" ht="15.6" x14ac:dyDescent="0.3">
      <c r="A39" s="3" t="s">
        <v>24</v>
      </c>
      <c r="B39" s="26">
        <v>44166</v>
      </c>
      <c r="C39" s="6" t="s">
        <v>25</v>
      </c>
      <c r="D39" s="25">
        <v>2027402</v>
      </c>
    </row>
    <row r="41" spans="1:5" ht="15.6" x14ac:dyDescent="0.3">
      <c r="C41" s="6"/>
    </row>
  </sheetData>
  <mergeCells count="1">
    <mergeCell ref="B1:I1"/>
  </mergeCells>
  <pageMargins left="0.7" right="0.7" top="0.75" bottom="0.75" header="0.3" footer="0.3"/>
  <pageSetup paperSize="9" scale="6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74D6C-BB25-45F8-9924-E8666FF0C952}">
  <dimension ref="A1:M39"/>
  <sheetViews>
    <sheetView rightToLeft="1" zoomScale="80" zoomScaleNormal="80" workbookViewId="0">
      <selection activeCell="C25" sqref="C25"/>
    </sheetView>
  </sheetViews>
  <sheetFormatPr defaultColWidth="9.09765625" defaultRowHeight="13.8" x14ac:dyDescent="0.25"/>
  <cols>
    <col min="1" max="1" width="10.69921875" style="1" bestFit="1" customWidth="1"/>
    <col min="2" max="2" width="9" style="1" bestFit="1" customWidth="1"/>
    <col min="3" max="3" width="73.5" style="1" customWidth="1"/>
    <col min="4" max="4" width="11.69921875" style="1" bestFit="1" customWidth="1"/>
    <col min="5" max="5" width="11.8984375" style="1" hidden="1" customWidth="1"/>
    <col min="6" max="6" width="9.09765625" style="1"/>
    <col min="7" max="7" width="40.09765625" style="1" customWidth="1"/>
    <col min="8" max="256" width="9.09765625" style="1"/>
    <col min="257" max="257" width="10.69921875" style="1" bestFit="1" customWidth="1"/>
    <col min="258" max="258" width="9" style="1" bestFit="1" customWidth="1"/>
    <col min="259" max="259" width="73.5" style="1" customWidth="1"/>
    <col min="260" max="260" width="11.69921875" style="1" bestFit="1" customWidth="1"/>
    <col min="261" max="261" width="0" style="1" hidden="1" customWidth="1"/>
    <col min="262" max="512" width="9.09765625" style="1"/>
    <col min="513" max="513" width="10.69921875" style="1" bestFit="1" customWidth="1"/>
    <col min="514" max="514" width="9" style="1" bestFit="1" customWidth="1"/>
    <col min="515" max="515" width="73.5" style="1" customWidth="1"/>
    <col min="516" max="516" width="11.69921875" style="1" bestFit="1" customWidth="1"/>
    <col min="517" max="517" width="0" style="1" hidden="1" customWidth="1"/>
    <col min="518" max="768" width="9.09765625" style="1"/>
    <col min="769" max="769" width="10.69921875" style="1" bestFit="1" customWidth="1"/>
    <col min="770" max="770" width="9" style="1" bestFit="1" customWidth="1"/>
    <col min="771" max="771" width="73.5" style="1" customWidth="1"/>
    <col min="772" max="772" width="11.69921875" style="1" bestFit="1" customWidth="1"/>
    <col min="773" max="773" width="0" style="1" hidden="1" customWidth="1"/>
    <col min="774" max="1024" width="9.09765625" style="1"/>
    <col min="1025" max="1025" width="10.69921875" style="1" bestFit="1" customWidth="1"/>
    <col min="1026" max="1026" width="9" style="1" bestFit="1" customWidth="1"/>
    <col min="1027" max="1027" width="73.5" style="1" customWidth="1"/>
    <col min="1028" max="1028" width="11.69921875" style="1" bestFit="1" customWidth="1"/>
    <col min="1029" max="1029" width="0" style="1" hidden="1" customWidth="1"/>
    <col min="1030" max="1280" width="9.09765625" style="1"/>
    <col min="1281" max="1281" width="10.69921875" style="1" bestFit="1" customWidth="1"/>
    <col min="1282" max="1282" width="9" style="1" bestFit="1" customWidth="1"/>
    <col min="1283" max="1283" width="73.5" style="1" customWidth="1"/>
    <col min="1284" max="1284" width="11.69921875" style="1" bestFit="1" customWidth="1"/>
    <col min="1285" max="1285" width="0" style="1" hidden="1" customWidth="1"/>
    <col min="1286" max="1536" width="9.09765625" style="1"/>
    <col min="1537" max="1537" width="10.69921875" style="1" bestFit="1" customWidth="1"/>
    <col min="1538" max="1538" width="9" style="1" bestFit="1" customWidth="1"/>
    <col min="1539" max="1539" width="73.5" style="1" customWidth="1"/>
    <col min="1540" max="1540" width="11.69921875" style="1" bestFit="1" customWidth="1"/>
    <col min="1541" max="1541" width="0" style="1" hidden="1" customWidth="1"/>
    <col min="1542" max="1792" width="9.09765625" style="1"/>
    <col min="1793" max="1793" width="10.69921875" style="1" bestFit="1" customWidth="1"/>
    <col min="1794" max="1794" width="9" style="1" bestFit="1" customWidth="1"/>
    <col min="1795" max="1795" width="73.5" style="1" customWidth="1"/>
    <col min="1796" max="1796" width="11.69921875" style="1" bestFit="1" customWidth="1"/>
    <col min="1797" max="1797" width="0" style="1" hidden="1" customWidth="1"/>
    <col min="1798" max="2048" width="9.09765625" style="1"/>
    <col min="2049" max="2049" width="10.69921875" style="1" bestFit="1" customWidth="1"/>
    <col min="2050" max="2050" width="9" style="1" bestFit="1" customWidth="1"/>
    <col min="2051" max="2051" width="73.5" style="1" customWidth="1"/>
    <col min="2052" max="2052" width="11.69921875" style="1" bestFit="1" customWidth="1"/>
    <col min="2053" max="2053" width="0" style="1" hidden="1" customWidth="1"/>
    <col min="2054" max="2304" width="9.09765625" style="1"/>
    <col min="2305" max="2305" width="10.69921875" style="1" bestFit="1" customWidth="1"/>
    <col min="2306" max="2306" width="9" style="1" bestFit="1" customWidth="1"/>
    <col min="2307" max="2307" width="73.5" style="1" customWidth="1"/>
    <col min="2308" max="2308" width="11.69921875" style="1" bestFit="1" customWidth="1"/>
    <col min="2309" max="2309" width="0" style="1" hidden="1" customWidth="1"/>
    <col min="2310" max="2560" width="9.09765625" style="1"/>
    <col min="2561" max="2561" width="10.69921875" style="1" bestFit="1" customWidth="1"/>
    <col min="2562" max="2562" width="9" style="1" bestFit="1" customWidth="1"/>
    <col min="2563" max="2563" width="73.5" style="1" customWidth="1"/>
    <col min="2564" max="2564" width="11.69921875" style="1" bestFit="1" customWidth="1"/>
    <col min="2565" max="2565" width="0" style="1" hidden="1" customWidth="1"/>
    <col min="2566" max="2816" width="9.09765625" style="1"/>
    <col min="2817" max="2817" width="10.69921875" style="1" bestFit="1" customWidth="1"/>
    <col min="2818" max="2818" width="9" style="1" bestFit="1" customWidth="1"/>
    <col min="2819" max="2819" width="73.5" style="1" customWidth="1"/>
    <col min="2820" max="2820" width="11.69921875" style="1" bestFit="1" customWidth="1"/>
    <col min="2821" max="2821" width="0" style="1" hidden="1" customWidth="1"/>
    <col min="2822" max="3072" width="9.09765625" style="1"/>
    <col min="3073" max="3073" width="10.69921875" style="1" bestFit="1" customWidth="1"/>
    <col min="3074" max="3074" width="9" style="1" bestFit="1" customWidth="1"/>
    <col min="3075" max="3075" width="73.5" style="1" customWidth="1"/>
    <col min="3076" max="3076" width="11.69921875" style="1" bestFit="1" customWidth="1"/>
    <col min="3077" max="3077" width="0" style="1" hidden="1" customWidth="1"/>
    <col min="3078" max="3328" width="9.09765625" style="1"/>
    <col min="3329" max="3329" width="10.69921875" style="1" bestFit="1" customWidth="1"/>
    <col min="3330" max="3330" width="9" style="1" bestFit="1" customWidth="1"/>
    <col min="3331" max="3331" width="73.5" style="1" customWidth="1"/>
    <col min="3332" max="3332" width="11.69921875" style="1" bestFit="1" customWidth="1"/>
    <col min="3333" max="3333" width="0" style="1" hidden="1" customWidth="1"/>
    <col min="3334" max="3584" width="9.09765625" style="1"/>
    <col min="3585" max="3585" width="10.69921875" style="1" bestFit="1" customWidth="1"/>
    <col min="3586" max="3586" width="9" style="1" bestFit="1" customWidth="1"/>
    <col min="3587" max="3587" width="73.5" style="1" customWidth="1"/>
    <col min="3588" max="3588" width="11.69921875" style="1" bestFit="1" customWidth="1"/>
    <col min="3589" max="3589" width="0" style="1" hidden="1" customWidth="1"/>
    <col min="3590" max="3840" width="9.09765625" style="1"/>
    <col min="3841" max="3841" width="10.69921875" style="1" bestFit="1" customWidth="1"/>
    <col min="3842" max="3842" width="9" style="1" bestFit="1" customWidth="1"/>
    <col min="3843" max="3843" width="73.5" style="1" customWidth="1"/>
    <col min="3844" max="3844" width="11.69921875" style="1" bestFit="1" customWidth="1"/>
    <col min="3845" max="3845" width="0" style="1" hidden="1" customWidth="1"/>
    <col min="3846" max="4096" width="9.09765625" style="1"/>
    <col min="4097" max="4097" width="10.69921875" style="1" bestFit="1" customWidth="1"/>
    <col min="4098" max="4098" width="9" style="1" bestFit="1" customWidth="1"/>
    <col min="4099" max="4099" width="73.5" style="1" customWidth="1"/>
    <col min="4100" max="4100" width="11.69921875" style="1" bestFit="1" customWidth="1"/>
    <col min="4101" max="4101" width="0" style="1" hidden="1" customWidth="1"/>
    <col min="4102" max="4352" width="9.09765625" style="1"/>
    <col min="4353" max="4353" width="10.69921875" style="1" bestFit="1" customWidth="1"/>
    <col min="4354" max="4354" width="9" style="1" bestFit="1" customWidth="1"/>
    <col min="4355" max="4355" width="73.5" style="1" customWidth="1"/>
    <col min="4356" max="4356" width="11.69921875" style="1" bestFit="1" customWidth="1"/>
    <col min="4357" max="4357" width="0" style="1" hidden="1" customWidth="1"/>
    <col min="4358" max="4608" width="9.09765625" style="1"/>
    <col min="4609" max="4609" width="10.69921875" style="1" bestFit="1" customWidth="1"/>
    <col min="4610" max="4610" width="9" style="1" bestFit="1" customWidth="1"/>
    <col min="4611" max="4611" width="73.5" style="1" customWidth="1"/>
    <col min="4612" max="4612" width="11.69921875" style="1" bestFit="1" customWidth="1"/>
    <col min="4613" max="4613" width="0" style="1" hidden="1" customWidth="1"/>
    <col min="4614" max="4864" width="9.09765625" style="1"/>
    <col min="4865" max="4865" width="10.69921875" style="1" bestFit="1" customWidth="1"/>
    <col min="4866" max="4866" width="9" style="1" bestFit="1" customWidth="1"/>
    <col min="4867" max="4867" width="73.5" style="1" customWidth="1"/>
    <col min="4868" max="4868" width="11.69921875" style="1" bestFit="1" customWidth="1"/>
    <col min="4869" max="4869" width="0" style="1" hidden="1" customWidth="1"/>
    <col min="4870" max="5120" width="9.09765625" style="1"/>
    <col min="5121" max="5121" width="10.69921875" style="1" bestFit="1" customWidth="1"/>
    <col min="5122" max="5122" width="9" style="1" bestFit="1" customWidth="1"/>
    <col min="5123" max="5123" width="73.5" style="1" customWidth="1"/>
    <col min="5124" max="5124" width="11.69921875" style="1" bestFit="1" customWidth="1"/>
    <col min="5125" max="5125" width="0" style="1" hidden="1" customWidth="1"/>
    <col min="5126" max="5376" width="9.09765625" style="1"/>
    <col min="5377" max="5377" width="10.69921875" style="1" bestFit="1" customWidth="1"/>
    <col min="5378" max="5378" width="9" style="1" bestFit="1" customWidth="1"/>
    <col min="5379" max="5379" width="73.5" style="1" customWidth="1"/>
    <col min="5380" max="5380" width="11.69921875" style="1" bestFit="1" customWidth="1"/>
    <col min="5381" max="5381" width="0" style="1" hidden="1" customWidth="1"/>
    <col min="5382" max="5632" width="9.09765625" style="1"/>
    <col min="5633" max="5633" width="10.69921875" style="1" bestFit="1" customWidth="1"/>
    <col min="5634" max="5634" width="9" style="1" bestFit="1" customWidth="1"/>
    <col min="5635" max="5635" width="73.5" style="1" customWidth="1"/>
    <col min="5636" max="5636" width="11.69921875" style="1" bestFit="1" customWidth="1"/>
    <col min="5637" max="5637" width="0" style="1" hidden="1" customWidth="1"/>
    <col min="5638" max="5888" width="9.09765625" style="1"/>
    <col min="5889" max="5889" width="10.69921875" style="1" bestFit="1" customWidth="1"/>
    <col min="5890" max="5890" width="9" style="1" bestFit="1" customWidth="1"/>
    <col min="5891" max="5891" width="73.5" style="1" customWidth="1"/>
    <col min="5892" max="5892" width="11.69921875" style="1" bestFit="1" customWidth="1"/>
    <col min="5893" max="5893" width="0" style="1" hidden="1" customWidth="1"/>
    <col min="5894" max="6144" width="9.09765625" style="1"/>
    <col min="6145" max="6145" width="10.69921875" style="1" bestFit="1" customWidth="1"/>
    <col min="6146" max="6146" width="9" style="1" bestFit="1" customWidth="1"/>
    <col min="6147" max="6147" width="73.5" style="1" customWidth="1"/>
    <col min="6148" max="6148" width="11.69921875" style="1" bestFit="1" customWidth="1"/>
    <col min="6149" max="6149" width="0" style="1" hidden="1" customWidth="1"/>
    <col min="6150" max="6400" width="9.09765625" style="1"/>
    <col min="6401" max="6401" width="10.69921875" style="1" bestFit="1" customWidth="1"/>
    <col min="6402" max="6402" width="9" style="1" bestFit="1" customWidth="1"/>
    <col min="6403" max="6403" width="73.5" style="1" customWidth="1"/>
    <col min="6404" max="6404" width="11.69921875" style="1" bestFit="1" customWidth="1"/>
    <col min="6405" max="6405" width="0" style="1" hidden="1" customWidth="1"/>
    <col min="6406" max="6656" width="9.09765625" style="1"/>
    <col min="6657" max="6657" width="10.69921875" style="1" bestFit="1" customWidth="1"/>
    <col min="6658" max="6658" width="9" style="1" bestFit="1" customWidth="1"/>
    <col min="6659" max="6659" width="73.5" style="1" customWidth="1"/>
    <col min="6660" max="6660" width="11.69921875" style="1" bestFit="1" customWidth="1"/>
    <col min="6661" max="6661" width="0" style="1" hidden="1" customWidth="1"/>
    <col min="6662" max="6912" width="9.09765625" style="1"/>
    <col min="6913" max="6913" width="10.69921875" style="1" bestFit="1" customWidth="1"/>
    <col min="6914" max="6914" width="9" style="1" bestFit="1" customWidth="1"/>
    <col min="6915" max="6915" width="73.5" style="1" customWidth="1"/>
    <col min="6916" max="6916" width="11.69921875" style="1" bestFit="1" customWidth="1"/>
    <col min="6917" max="6917" width="0" style="1" hidden="1" customWidth="1"/>
    <col min="6918" max="7168" width="9.09765625" style="1"/>
    <col min="7169" max="7169" width="10.69921875" style="1" bestFit="1" customWidth="1"/>
    <col min="7170" max="7170" width="9" style="1" bestFit="1" customWidth="1"/>
    <col min="7171" max="7171" width="73.5" style="1" customWidth="1"/>
    <col min="7172" max="7172" width="11.69921875" style="1" bestFit="1" customWidth="1"/>
    <col min="7173" max="7173" width="0" style="1" hidden="1" customWidth="1"/>
    <col min="7174" max="7424" width="9.09765625" style="1"/>
    <col min="7425" max="7425" width="10.69921875" style="1" bestFit="1" customWidth="1"/>
    <col min="7426" max="7426" width="9" style="1" bestFit="1" customWidth="1"/>
    <col min="7427" max="7427" width="73.5" style="1" customWidth="1"/>
    <col min="7428" max="7428" width="11.69921875" style="1" bestFit="1" customWidth="1"/>
    <col min="7429" max="7429" width="0" style="1" hidden="1" customWidth="1"/>
    <col min="7430" max="7680" width="9.09765625" style="1"/>
    <col min="7681" max="7681" width="10.69921875" style="1" bestFit="1" customWidth="1"/>
    <col min="7682" max="7682" width="9" style="1" bestFit="1" customWidth="1"/>
    <col min="7683" max="7683" width="73.5" style="1" customWidth="1"/>
    <col min="7684" max="7684" width="11.69921875" style="1" bestFit="1" customWidth="1"/>
    <col min="7685" max="7685" width="0" style="1" hidden="1" customWidth="1"/>
    <col min="7686" max="7936" width="9.09765625" style="1"/>
    <col min="7937" max="7937" width="10.69921875" style="1" bestFit="1" customWidth="1"/>
    <col min="7938" max="7938" width="9" style="1" bestFit="1" customWidth="1"/>
    <col min="7939" max="7939" width="73.5" style="1" customWidth="1"/>
    <col min="7940" max="7940" width="11.69921875" style="1" bestFit="1" customWidth="1"/>
    <col min="7941" max="7941" width="0" style="1" hidden="1" customWidth="1"/>
    <col min="7942" max="8192" width="9.09765625" style="1"/>
    <col min="8193" max="8193" width="10.69921875" style="1" bestFit="1" customWidth="1"/>
    <col min="8194" max="8194" width="9" style="1" bestFit="1" customWidth="1"/>
    <col min="8195" max="8195" width="73.5" style="1" customWidth="1"/>
    <col min="8196" max="8196" width="11.69921875" style="1" bestFit="1" customWidth="1"/>
    <col min="8197" max="8197" width="0" style="1" hidden="1" customWidth="1"/>
    <col min="8198" max="8448" width="9.09765625" style="1"/>
    <col min="8449" max="8449" width="10.69921875" style="1" bestFit="1" customWidth="1"/>
    <col min="8450" max="8450" width="9" style="1" bestFit="1" customWidth="1"/>
    <col min="8451" max="8451" width="73.5" style="1" customWidth="1"/>
    <col min="8452" max="8452" width="11.69921875" style="1" bestFit="1" customWidth="1"/>
    <col min="8453" max="8453" width="0" style="1" hidden="1" customWidth="1"/>
    <col min="8454" max="8704" width="9.09765625" style="1"/>
    <col min="8705" max="8705" width="10.69921875" style="1" bestFit="1" customWidth="1"/>
    <col min="8706" max="8706" width="9" style="1" bestFit="1" customWidth="1"/>
    <col min="8707" max="8707" width="73.5" style="1" customWidth="1"/>
    <col min="8708" max="8708" width="11.69921875" style="1" bestFit="1" customWidth="1"/>
    <col min="8709" max="8709" width="0" style="1" hidden="1" customWidth="1"/>
    <col min="8710" max="8960" width="9.09765625" style="1"/>
    <col min="8961" max="8961" width="10.69921875" style="1" bestFit="1" customWidth="1"/>
    <col min="8962" max="8962" width="9" style="1" bestFit="1" customWidth="1"/>
    <col min="8963" max="8963" width="73.5" style="1" customWidth="1"/>
    <col min="8964" max="8964" width="11.69921875" style="1" bestFit="1" customWidth="1"/>
    <col min="8965" max="8965" width="0" style="1" hidden="1" customWidth="1"/>
    <col min="8966" max="9216" width="9.09765625" style="1"/>
    <col min="9217" max="9217" width="10.69921875" style="1" bestFit="1" customWidth="1"/>
    <col min="9218" max="9218" width="9" style="1" bestFit="1" customWidth="1"/>
    <col min="9219" max="9219" width="73.5" style="1" customWidth="1"/>
    <col min="9220" max="9220" width="11.69921875" style="1" bestFit="1" customWidth="1"/>
    <col min="9221" max="9221" width="0" style="1" hidden="1" customWidth="1"/>
    <col min="9222" max="9472" width="9.09765625" style="1"/>
    <col min="9473" max="9473" width="10.69921875" style="1" bestFit="1" customWidth="1"/>
    <col min="9474" max="9474" width="9" style="1" bestFit="1" customWidth="1"/>
    <col min="9475" max="9475" width="73.5" style="1" customWidth="1"/>
    <col min="9476" max="9476" width="11.69921875" style="1" bestFit="1" customWidth="1"/>
    <col min="9477" max="9477" width="0" style="1" hidden="1" customWidth="1"/>
    <col min="9478" max="9728" width="9.09765625" style="1"/>
    <col min="9729" max="9729" width="10.69921875" style="1" bestFit="1" customWidth="1"/>
    <col min="9730" max="9730" width="9" style="1" bestFit="1" customWidth="1"/>
    <col min="9731" max="9731" width="73.5" style="1" customWidth="1"/>
    <col min="9732" max="9732" width="11.69921875" style="1" bestFit="1" customWidth="1"/>
    <col min="9733" max="9733" width="0" style="1" hidden="1" customWidth="1"/>
    <col min="9734" max="9984" width="9.09765625" style="1"/>
    <col min="9985" max="9985" width="10.69921875" style="1" bestFit="1" customWidth="1"/>
    <col min="9986" max="9986" width="9" style="1" bestFit="1" customWidth="1"/>
    <col min="9987" max="9987" width="73.5" style="1" customWidth="1"/>
    <col min="9988" max="9988" width="11.69921875" style="1" bestFit="1" customWidth="1"/>
    <col min="9989" max="9989" width="0" style="1" hidden="1" customWidth="1"/>
    <col min="9990" max="10240" width="9.09765625" style="1"/>
    <col min="10241" max="10241" width="10.69921875" style="1" bestFit="1" customWidth="1"/>
    <col min="10242" max="10242" width="9" style="1" bestFit="1" customWidth="1"/>
    <col min="10243" max="10243" width="73.5" style="1" customWidth="1"/>
    <col min="10244" max="10244" width="11.69921875" style="1" bestFit="1" customWidth="1"/>
    <col min="10245" max="10245" width="0" style="1" hidden="1" customWidth="1"/>
    <col min="10246" max="10496" width="9.09765625" style="1"/>
    <col min="10497" max="10497" width="10.69921875" style="1" bestFit="1" customWidth="1"/>
    <col min="10498" max="10498" width="9" style="1" bestFit="1" customWidth="1"/>
    <col min="10499" max="10499" width="73.5" style="1" customWidth="1"/>
    <col min="10500" max="10500" width="11.69921875" style="1" bestFit="1" customWidth="1"/>
    <col min="10501" max="10501" width="0" style="1" hidden="1" customWidth="1"/>
    <col min="10502" max="10752" width="9.09765625" style="1"/>
    <col min="10753" max="10753" width="10.69921875" style="1" bestFit="1" customWidth="1"/>
    <col min="10754" max="10754" width="9" style="1" bestFit="1" customWidth="1"/>
    <col min="10755" max="10755" width="73.5" style="1" customWidth="1"/>
    <col min="10756" max="10756" width="11.69921875" style="1" bestFit="1" customWidth="1"/>
    <col min="10757" max="10757" width="0" style="1" hidden="1" customWidth="1"/>
    <col min="10758" max="11008" width="9.09765625" style="1"/>
    <col min="11009" max="11009" width="10.69921875" style="1" bestFit="1" customWidth="1"/>
    <col min="11010" max="11010" width="9" style="1" bestFit="1" customWidth="1"/>
    <col min="11011" max="11011" width="73.5" style="1" customWidth="1"/>
    <col min="11012" max="11012" width="11.69921875" style="1" bestFit="1" customWidth="1"/>
    <col min="11013" max="11013" width="0" style="1" hidden="1" customWidth="1"/>
    <col min="11014" max="11264" width="9.09765625" style="1"/>
    <col min="11265" max="11265" width="10.69921875" style="1" bestFit="1" customWidth="1"/>
    <col min="11266" max="11266" width="9" style="1" bestFit="1" customWidth="1"/>
    <col min="11267" max="11267" width="73.5" style="1" customWidth="1"/>
    <col min="11268" max="11268" width="11.69921875" style="1" bestFit="1" customWidth="1"/>
    <col min="11269" max="11269" width="0" style="1" hidden="1" customWidth="1"/>
    <col min="11270" max="11520" width="9.09765625" style="1"/>
    <col min="11521" max="11521" width="10.69921875" style="1" bestFit="1" customWidth="1"/>
    <col min="11522" max="11522" width="9" style="1" bestFit="1" customWidth="1"/>
    <col min="11523" max="11523" width="73.5" style="1" customWidth="1"/>
    <col min="11524" max="11524" width="11.69921875" style="1" bestFit="1" customWidth="1"/>
    <col min="11525" max="11525" width="0" style="1" hidden="1" customWidth="1"/>
    <col min="11526" max="11776" width="9.09765625" style="1"/>
    <col min="11777" max="11777" width="10.69921875" style="1" bestFit="1" customWidth="1"/>
    <col min="11778" max="11778" width="9" style="1" bestFit="1" customWidth="1"/>
    <col min="11779" max="11779" width="73.5" style="1" customWidth="1"/>
    <col min="11780" max="11780" width="11.69921875" style="1" bestFit="1" customWidth="1"/>
    <col min="11781" max="11781" width="0" style="1" hidden="1" customWidth="1"/>
    <col min="11782" max="12032" width="9.09765625" style="1"/>
    <col min="12033" max="12033" width="10.69921875" style="1" bestFit="1" customWidth="1"/>
    <col min="12034" max="12034" width="9" style="1" bestFit="1" customWidth="1"/>
    <col min="12035" max="12035" width="73.5" style="1" customWidth="1"/>
    <col min="12036" max="12036" width="11.69921875" style="1" bestFit="1" customWidth="1"/>
    <col min="12037" max="12037" width="0" style="1" hidden="1" customWidth="1"/>
    <col min="12038" max="12288" width="9.09765625" style="1"/>
    <col min="12289" max="12289" width="10.69921875" style="1" bestFit="1" customWidth="1"/>
    <col min="12290" max="12290" width="9" style="1" bestFit="1" customWidth="1"/>
    <col min="12291" max="12291" width="73.5" style="1" customWidth="1"/>
    <col min="12292" max="12292" width="11.69921875" style="1" bestFit="1" customWidth="1"/>
    <col min="12293" max="12293" width="0" style="1" hidden="1" customWidth="1"/>
    <col min="12294" max="12544" width="9.09765625" style="1"/>
    <col min="12545" max="12545" width="10.69921875" style="1" bestFit="1" customWidth="1"/>
    <col min="12546" max="12546" width="9" style="1" bestFit="1" customWidth="1"/>
    <col min="12547" max="12547" width="73.5" style="1" customWidth="1"/>
    <col min="12548" max="12548" width="11.69921875" style="1" bestFit="1" customWidth="1"/>
    <col min="12549" max="12549" width="0" style="1" hidden="1" customWidth="1"/>
    <col min="12550" max="12800" width="9.09765625" style="1"/>
    <col min="12801" max="12801" width="10.69921875" style="1" bestFit="1" customWidth="1"/>
    <col min="12802" max="12802" width="9" style="1" bestFit="1" customWidth="1"/>
    <col min="12803" max="12803" width="73.5" style="1" customWidth="1"/>
    <col min="12804" max="12804" width="11.69921875" style="1" bestFit="1" customWidth="1"/>
    <col min="12805" max="12805" width="0" style="1" hidden="1" customWidth="1"/>
    <col min="12806" max="13056" width="9.09765625" style="1"/>
    <col min="13057" max="13057" width="10.69921875" style="1" bestFit="1" customWidth="1"/>
    <col min="13058" max="13058" width="9" style="1" bestFit="1" customWidth="1"/>
    <col min="13059" max="13059" width="73.5" style="1" customWidth="1"/>
    <col min="13060" max="13060" width="11.69921875" style="1" bestFit="1" customWidth="1"/>
    <col min="13061" max="13061" width="0" style="1" hidden="1" customWidth="1"/>
    <col min="13062" max="13312" width="9.09765625" style="1"/>
    <col min="13313" max="13313" width="10.69921875" style="1" bestFit="1" customWidth="1"/>
    <col min="13314" max="13314" width="9" style="1" bestFit="1" customWidth="1"/>
    <col min="13315" max="13315" width="73.5" style="1" customWidth="1"/>
    <col min="13316" max="13316" width="11.69921875" style="1" bestFit="1" customWidth="1"/>
    <col min="13317" max="13317" width="0" style="1" hidden="1" customWidth="1"/>
    <col min="13318" max="13568" width="9.09765625" style="1"/>
    <col min="13569" max="13569" width="10.69921875" style="1" bestFit="1" customWidth="1"/>
    <col min="13570" max="13570" width="9" style="1" bestFit="1" customWidth="1"/>
    <col min="13571" max="13571" width="73.5" style="1" customWidth="1"/>
    <col min="13572" max="13572" width="11.69921875" style="1" bestFit="1" customWidth="1"/>
    <col min="13573" max="13573" width="0" style="1" hidden="1" customWidth="1"/>
    <col min="13574" max="13824" width="9.09765625" style="1"/>
    <col min="13825" max="13825" width="10.69921875" style="1" bestFit="1" customWidth="1"/>
    <col min="13826" max="13826" width="9" style="1" bestFit="1" customWidth="1"/>
    <col min="13827" max="13827" width="73.5" style="1" customWidth="1"/>
    <col min="13828" max="13828" width="11.69921875" style="1" bestFit="1" customWidth="1"/>
    <col min="13829" max="13829" width="0" style="1" hidden="1" customWidth="1"/>
    <col min="13830" max="14080" width="9.09765625" style="1"/>
    <col min="14081" max="14081" width="10.69921875" style="1" bestFit="1" customWidth="1"/>
    <col min="14082" max="14082" width="9" style="1" bestFit="1" customWidth="1"/>
    <col min="14083" max="14083" width="73.5" style="1" customWidth="1"/>
    <col min="14084" max="14084" width="11.69921875" style="1" bestFit="1" customWidth="1"/>
    <col min="14085" max="14085" width="0" style="1" hidden="1" customWidth="1"/>
    <col min="14086" max="14336" width="9.09765625" style="1"/>
    <col min="14337" max="14337" width="10.69921875" style="1" bestFit="1" customWidth="1"/>
    <col min="14338" max="14338" width="9" style="1" bestFit="1" customWidth="1"/>
    <col min="14339" max="14339" width="73.5" style="1" customWidth="1"/>
    <col min="14340" max="14340" width="11.69921875" style="1" bestFit="1" customWidth="1"/>
    <col min="14341" max="14341" width="0" style="1" hidden="1" customWidth="1"/>
    <col min="14342" max="14592" width="9.09765625" style="1"/>
    <col min="14593" max="14593" width="10.69921875" style="1" bestFit="1" customWidth="1"/>
    <col min="14594" max="14594" width="9" style="1" bestFit="1" customWidth="1"/>
    <col min="14595" max="14595" width="73.5" style="1" customWidth="1"/>
    <col min="14596" max="14596" width="11.69921875" style="1" bestFit="1" customWidth="1"/>
    <col min="14597" max="14597" width="0" style="1" hidden="1" customWidth="1"/>
    <col min="14598" max="14848" width="9.09765625" style="1"/>
    <col min="14849" max="14849" width="10.69921875" style="1" bestFit="1" customWidth="1"/>
    <col min="14850" max="14850" width="9" style="1" bestFit="1" customWidth="1"/>
    <col min="14851" max="14851" width="73.5" style="1" customWidth="1"/>
    <col min="14852" max="14852" width="11.69921875" style="1" bestFit="1" customWidth="1"/>
    <col min="14853" max="14853" width="0" style="1" hidden="1" customWidth="1"/>
    <col min="14854" max="15104" width="9.09765625" style="1"/>
    <col min="15105" max="15105" width="10.69921875" style="1" bestFit="1" customWidth="1"/>
    <col min="15106" max="15106" width="9" style="1" bestFit="1" customWidth="1"/>
    <col min="15107" max="15107" width="73.5" style="1" customWidth="1"/>
    <col min="15108" max="15108" width="11.69921875" style="1" bestFit="1" customWidth="1"/>
    <col min="15109" max="15109" width="0" style="1" hidden="1" customWidth="1"/>
    <col min="15110" max="15360" width="9.09765625" style="1"/>
    <col min="15361" max="15361" width="10.69921875" style="1" bestFit="1" customWidth="1"/>
    <col min="15362" max="15362" width="9" style="1" bestFit="1" customWidth="1"/>
    <col min="15363" max="15363" width="73.5" style="1" customWidth="1"/>
    <col min="15364" max="15364" width="11.69921875" style="1" bestFit="1" customWidth="1"/>
    <col min="15365" max="15365" width="0" style="1" hidden="1" customWidth="1"/>
    <col min="15366" max="15616" width="9.09765625" style="1"/>
    <col min="15617" max="15617" width="10.69921875" style="1" bestFit="1" customWidth="1"/>
    <col min="15618" max="15618" width="9" style="1" bestFit="1" customWidth="1"/>
    <col min="15619" max="15619" width="73.5" style="1" customWidth="1"/>
    <col min="15620" max="15620" width="11.69921875" style="1" bestFit="1" customWidth="1"/>
    <col min="15621" max="15621" width="0" style="1" hidden="1" customWidth="1"/>
    <col min="15622" max="15872" width="9.09765625" style="1"/>
    <col min="15873" max="15873" width="10.69921875" style="1" bestFit="1" customWidth="1"/>
    <col min="15874" max="15874" width="9" style="1" bestFit="1" customWidth="1"/>
    <col min="15875" max="15875" width="73.5" style="1" customWidth="1"/>
    <col min="15876" max="15876" width="11.69921875" style="1" bestFit="1" customWidth="1"/>
    <col min="15877" max="15877" width="0" style="1" hidden="1" customWidth="1"/>
    <col min="15878" max="16128" width="9.09765625" style="1"/>
    <col min="16129" max="16129" width="10.69921875" style="1" bestFit="1" customWidth="1"/>
    <col min="16130" max="16130" width="9" style="1" bestFit="1" customWidth="1"/>
    <col min="16131" max="16131" width="73.5" style="1" customWidth="1"/>
    <col min="16132" max="16132" width="11.69921875" style="1" bestFit="1" customWidth="1"/>
    <col min="16133" max="16133" width="0" style="1" hidden="1" customWidth="1"/>
    <col min="16134" max="16384" width="9.09765625" style="1"/>
  </cols>
  <sheetData>
    <row r="1" spans="1:13" x14ac:dyDescent="0.25">
      <c r="B1" s="86" t="s">
        <v>26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x14ac:dyDescent="0.25">
      <c r="C2" s="1" t="s">
        <v>1</v>
      </c>
      <c r="D2" s="1" t="s">
        <v>2</v>
      </c>
      <c r="E2" s="27" t="s">
        <v>27</v>
      </c>
      <c r="F2" s="28"/>
      <c r="G2" s="28"/>
      <c r="H2" s="28"/>
    </row>
    <row r="3" spans="1:13" ht="15.6" x14ac:dyDescent="0.3">
      <c r="A3" s="3"/>
      <c r="B3" s="3"/>
      <c r="C3" s="24" t="s">
        <v>3</v>
      </c>
      <c r="D3" s="5">
        <f>+D4+D5</f>
        <v>619.91767454399996</v>
      </c>
      <c r="F3" s="29"/>
      <c r="G3" s="30"/>
      <c r="H3" s="31"/>
    </row>
    <row r="4" spans="1:13" ht="15.6" x14ac:dyDescent="0.3">
      <c r="A4" s="3"/>
      <c r="B4" s="3"/>
      <c r="C4" s="24" t="s">
        <v>28</v>
      </c>
      <c r="D4" s="32">
        <v>6.2656900000000002</v>
      </c>
      <c r="E4" s="33"/>
      <c r="F4" s="13"/>
      <c r="G4" s="30"/>
      <c r="H4" s="31"/>
    </row>
    <row r="5" spans="1:13" ht="15.6" x14ac:dyDescent="0.3">
      <c r="A5" s="3"/>
      <c r="B5" s="3"/>
      <c r="C5" s="24" t="s">
        <v>29</v>
      </c>
      <c r="D5" s="32">
        <v>613.65198454400002</v>
      </c>
      <c r="E5" s="33"/>
      <c r="F5" s="34"/>
      <c r="G5" s="30"/>
      <c r="H5" s="31"/>
      <c r="I5" s="16"/>
    </row>
    <row r="6" spans="1:13" ht="15.6" x14ac:dyDescent="0.3">
      <c r="A6" s="3"/>
      <c r="B6" s="3"/>
      <c r="C6" s="24"/>
      <c r="D6" s="5"/>
      <c r="E6" s="3"/>
      <c r="G6" s="30"/>
      <c r="H6" s="31"/>
    </row>
    <row r="7" spans="1:13" ht="15.6" x14ac:dyDescent="0.3">
      <c r="A7" s="3"/>
      <c r="B7" s="3"/>
      <c r="C7" s="24" t="s">
        <v>6</v>
      </c>
      <c r="D7" s="33">
        <f>+D8+D9</f>
        <v>44.808320000000002</v>
      </c>
      <c r="G7" s="30"/>
      <c r="H7" s="31"/>
    </row>
    <row r="8" spans="1:13" ht="15.6" x14ac:dyDescent="0.3">
      <c r="A8" s="3"/>
      <c r="B8" s="3"/>
      <c r="C8" s="24" t="s">
        <v>7</v>
      </c>
      <c r="D8" s="5">
        <v>0</v>
      </c>
      <c r="E8" s="3"/>
      <c r="G8" s="30"/>
      <c r="H8" s="31"/>
    </row>
    <row r="9" spans="1:13" ht="15.6" x14ac:dyDescent="0.3">
      <c r="A9" s="3"/>
      <c r="B9" s="3"/>
      <c r="C9" s="24" t="s">
        <v>8</v>
      </c>
      <c r="D9" s="33">
        <v>44.808320000000002</v>
      </c>
      <c r="E9" s="3"/>
      <c r="F9" s="13"/>
      <c r="G9" s="30"/>
      <c r="H9" s="31"/>
    </row>
    <row r="10" spans="1:13" ht="15.6" x14ac:dyDescent="0.3">
      <c r="A10" s="3"/>
      <c r="B10" s="3"/>
      <c r="C10" s="24"/>
      <c r="D10" s="5"/>
      <c r="E10" s="3"/>
      <c r="G10" s="30"/>
      <c r="H10" s="31"/>
    </row>
    <row r="11" spans="1:13" ht="15.6" x14ac:dyDescent="0.3">
      <c r="A11" s="3"/>
      <c r="B11" s="3"/>
      <c r="C11" s="24" t="s">
        <v>30</v>
      </c>
      <c r="D11" s="33">
        <f>D13</f>
        <v>0</v>
      </c>
      <c r="G11" s="30"/>
      <c r="H11" s="31"/>
    </row>
    <row r="12" spans="1:13" ht="15.6" x14ac:dyDescent="0.3">
      <c r="A12" s="3"/>
      <c r="B12" s="3"/>
      <c r="C12" s="24"/>
      <c r="D12" s="5"/>
      <c r="G12" s="30"/>
      <c r="H12" s="31"/>
    </row>
    <row r="13" spans="1:13" s="11" customFormat="1" ht="15.6" x14ac:dyDescent="0.3">
      <c r="A13" s="35"/>
      <c r="B13" s="35"/>
      <c r="C13" s="36" t="s">
        <v>10</v>
      </c>
      <c r="D13" s="37">
        <v>0</v>
      </c>
      <c r="E13" s="35"/>
      <c r="G13" s="30"/>
      <c r="H13" s="31"/>
    </row>
    <row r="14" spans="1:13" ht="15.6" x14ac:dyDescent="0.3">
      <c r="A14" s="3"/>
      <c r="B14" s="3"/>
      <c r="C14" s="24" t="s">
        <v>11</v>
      </c>
      <c r="D14" s="5">
        <v>0</v>
      </c>
      <c r="E14" s="3"/>
      <c r="G14" s="30"/>
      <c r="H14" s="31"/>
    </row>
    <row r="15" spans="1:13" ht="15.6" x14ac:dyDescent="0.3">
      <c r="A15" s="3"/>
      <c r="B15" s="3"/>
      <c r="C15" s="24" t="s">
        <v>31</v>
      </c>
      <c r="D15" s="33">
        <v>0</v>
      </c>
      <c r="E15" s="3"/>
      <c r="G15" s="30"/>
      <c r="H15" s="31"/>
    </row>
    <row r="16" spans="1:13" ht="15.6" x14ac:dyDescent="0.3">
      <c r="A16" s="3"/>
      <c r="B16" s="3"/>
      <c r="C16" s="24"/>
      <c r="D16" s="33"/>
      <c r="E16" s="3"/>
      <c r="G16" s="30"/>
      <c r="H16" s="31"/>
    </row>
    <row r="17" spans="1:10" ht="15.6" x14ac:dyDescent="0.3">
      <c r="A17" s="3"/>
      <c r="B17" s="3"/>
      <c r="C17" s="24" t="s">
        <v>13</v>
      </c>
      <c r="D17" s="33">
        <f>SUM(D18:D25)</f>
        <v>3381.0529156760008</v>
      </c>
      <c r="G17" s="30"/>
      <c r="H17" s="31"/>
    </row>
    <row r="18" spans="1:10" ht="15.6" x14ac:dyDescent="0.3">
      <c r="A18" s="3"/>
      <c r="B18" s="3"/>
      <c r="C18" s="24" t="s">
        <v>32</v>
      </c>
      <c r="D18" s="33">
        <f>'פרוט עמלות ניהול חיצוני'!D17</f>
        <v>948.15106800000001</v>
      </c>
      <c r="E18" s="33"/>
      <c r="F18" s="13"/>
      <c r="G18" s="30"/>
      <c r="H18" s="31"/>
    </row>
    <row r="19" spans="1:10" ht="15.6" x14ac:dyDescent="0.3">
      <c r="A19" s="3"/>
      <c r="B19" s="3"/>
      <c r="C19" s="24" t="s">
        <v>39</v>
      </c>
      <c r="D19" s="33">
        <f>1553.562724431</f>
        <v>1553.5627244310001</v>
      </c>
      <c r="E19" s="33"/>
      <c r="F19" s="13"/>
      <c r="G19" s="30"/>
      <c r="H19" s="31"/>
    </row>
    <row r="20" spans="1:10" ht="15.6" x14ac:dyDescent="0.3">
      <c r="A20" s="3"/>
      <c r="B20" s="3"/>
      <c r="C20" s="24" t="s">
        <v>181</v>
      </c>
      <c r="D20" s="33">
        <v>0</v>
      </c>
      <c r="E20" s="3"/>
      <c r="F20" s="13"/>
      <c r="G20" s="30"/>
      <c r="H20" s="31"/>
    </row>
    <row r="21" spans="1:10" ht="15.6" x14ac:dyDescent="0.3">
      <c r="A21" s="3"/>
      <c r="B21" s="3"/>
      <c r="C21" s="24" t="s">
        <v>182</v>
      </c>
      <c r="D21" s="33">
        <v>0</v>
      </c>
      <c r="E21" s="3"/>
      <c r="F21" s="28"/>
      <c r="G21" s="30"/>
      <c r="H21" s="31"/>
      <c r="I21" s="16"/>
    </row>
    <row r="22" spans="1:10" ht="15.6" x14ac:dyDescent="0.3">
      <c r="A22" s="3"/>
      <c r="B22" s="3"/>
      <c r="C22" s="24" t="s">
        <v>42</v>
      </c>
      <c r="D22" s="31">
        <v>168.50638664599987</v>
      </c>
      <c r="E22" s="38"/>
      <c r="F22" s="13"/>
      <c r="G22" s="30"/>
      <c r="H22" s="31"/>
      <c r="I22" s="13"/>
      <c r="J22" s="13"/>
    </row>
    <row r="23" spans="1:10" ht="15.6" x14ac:dyDescent="0.3">
      <c r="A23" s="3"/>
      <c r="B23" s="3"/>
      <c r="C23" s="24" t="s">
        <v>43</v>
      </c>
      <c r="D23" s="31">
        <v>567.69332383800077</v>
      </c>
      <c r="E23" s="38"/>
      <c r="F23" s="13"/>
      <c r="G23" s="30"/>
      <c r="H23" s="31"/>
      <c r="I23" s="13"/>
      <c r="J23" s="13"/>
    </row>
    <row r="24" spans="1:10" ht="15.6" x14ac:dyDescent="0.3">
      <c r="A24" s="3"/>
      <c r="B24" s="3"/>
      <c r="C24" s="24" t="s">
        <v>44</v>
      </c>
      <c r="D24" s="31">
        <v>8.5359146819999907</v>
      </c>
      <c r="E24" s="38"/>
      <c r="F24" s="13"/>
      <c r="G24" s="30"/>
      <c r="H24" s="31"/>
    </row>
    <row r="25" spans="1:10" ht="15.6" x14ac:dyDescent="0.3">
      <c r="A25" s="3"/>
      <c r="B25" s="3"/>
      <c r="C25" s="24" t="s">
        <v>45</v>
      </c>
      <c r="D25" s="31">
        <v>134.60349807900002</v>
      </c>
      <c r="E25" s="38"/>
      <c r="F25" s="13"/>
      <c r="G25" s="30"/>
      <c r="H25" s="31"/>
    </row>
    <row r="26" spans="1:10" ht="15.6" x14ac:dyDescent="0.3">
      <c r="A26" s="3"/>
      <c r="B26" s="3"/>
      <c r="C26" s="24"/>
      <c r="E26" s="3"/>
      <c r="G26" s="30"/>
      <c r="H26" s="31"/>
    </row>
    <row r="27" spans="1:10" ht="15.6" x14ac:dyDescent="0.3">
      <c r="A27" s="3"/>
      <c r="B27" s="3"/>
      <c r="C27" s="24" t="s">
        <v>16</v>
      </c>
      <c r="D27" s="33">
        <v>0</v>
      </c>
      <c r="G27" s="30"/>
      <c r="H27" s="31"/>
    </row>
    <row r="28" spans="1:10" x14ac:dyDescent="0.25">
      <c r="A28" s="3"/>
      <c r="B28" s="3"/>
      <c r="C28" s="24" t="s">
        <v>17</v>
      </c>
      <c r="D28" s="33">
        <v>0</v>
      </c>
      <c r="E28" s="3"/>
    </row>
    <row r="29" spans="1:10" x14ac:dyDescent="0.25">
      <c r="A29" s="3"/>
      <c r="B29" s="3"/>
      <c r="C29" s="24" t="s">
        <v>18</v>
      </c>
      <c r="E29" s="3"/>
    </row>
    <row r="30" spans="1:10" x14ac:dyDescent="0.25">
      <c r="A30" s="3"/>
      <c r="B30" s="3"/>
      <c r="C30" s="24"/>
      <c r="D30" s="39"/>
      <c r="E30" s="3"/>
    </row>
    <row r="31" spans="1:10" x14ac:dyDescent="0.25">
      <c r="A31" s="3"/>
      <c r="B31" s="3"/>
      <c r="C31" s="24" t="s">
        <v>34</v>
      </c>
      <c r="D31" s="40">
        <f>+D3+D7+D11+D17</f>
        <v>4045.7789102200009</v>
      </c>
      <c r="E31" s="3"/>
    </row>
    <row r="32" spans="1:10" x14ac:dyDescent="0.25">
      <c r="A32" s="3"/>
      <c r="B32" s="3"/>
      <c r="C32" s="24" t="s">
        <v>20</v>
      </c>
      <c r="D32" s="41"/>
    </row>
    <row r="33" spans="1:5" ht="27" customHeight="1" x14ac:dyDescent="0.25">
      <c r="A33" s="3"/>
      <c r="B33" s="3"/>
      <c r="C33" s="42" t="s">
        <v>21</v>
      </c>
      <c r="D33" s="39">
        <f>+(D28+D17+D11)/D37</f>
        <v>1.7999307485625005E-3</v>
      </c>
      <c r="E33" s="3"/>
    </row>
    <row r="34" spans="1:5" x14ac:dyDescent="0.25">
      <c r="A34" s="3"/>
      <c r="B34" s="3"/>
      <c r="C34" s="24" t="s">
        <v>35</v>
      </c>
      <c r="D34" s="39">
        <f>+D31/D35</f>
        <v>2.0974990502644082E-3</v>
      </c>
      <c r="E34" s="3"/>
    </row>
    <row r="35" spans="1:5" x14ac:dyDescent="0.25">
      <c r="A35" s="3"/>
      <c r="B35" s="3"/>
      <c r="C35" s="24" t="s">
        <v>36</v>
      </c>
      <c r="D35" s="41">
        <f>(1878435+(1979282036.59174/1000))/2</f>
        <v>1928858.5182958699</v>
      </c>
      <c r="E35" s="3"/>
    </row>
    <row r="37" spans="1:5" ht="15.6" x14ac:dyDescent="0.3">
      <c r="B37" s="3" t="s">
        <v>24</v>
      </c>
      <c r="C37" s="6" t="s">
        <v>25</v>
      </c>
      <c r="D37" s="41">
        <v>1878435</v>
      </c>
    </row>
    <row r="38" spans="1:5" x14ac:dyDescent="0.25">
      <c r="D38" s="41"/>
    </row>
    <row r="39" spans="1:5" ht="15.6" x14ac:dyDescent="0.3">
      <c r="C39" s="6"/>
    </row>
  </sheetData>
  <mergeCells count="1">
    <mergeCell ref="B1:M1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F49D1-0297-4FC8-BDAC-3B2B766FB0ED}">
  <dimension ref="A1:M37"/>
  <sheetViews>
    <sheetView rightToLeft="1" zoomScale="80" zoomScaleNormal="80" workbookViewId="0">
      <selection activeCell="D2" sqref="D1:D1048576"/>
    </sheetView>
  </sheetViews>
  <sheetFormatPr defaultColWidth="9.09765625" defaultRowHeight="13.8" x14ac:dyDescent="0.25"/>
  <cols>
    <col min="1" max="1" width="10.69921875" style="1" bestFit="1" customWidth="1"/>
    <col min="2" max="2" width="9" style="1" bestFit="1" customWidth="1"/>
    <col min="3" max="3" width="71.19921875" style="1" bestFit="1" customWidth="1"/>
    <col min="4" max="4" width="9.09765625" style="1"/>
    <col min="5" max="5" width="11.8984375" style="1" bestFit="1" customWidth="1"/>
    <col min="6" max="6" width="42.19921875" style="1" customWidth="1"/>
    <col min="7" max="256" width="9.09765625" style="1"/>
    <col min="257" max="257" width="10.69921875" style="1" bestFit="1" customWidth="1"/>
    <col min="258" max="258" width="9" style="1" bestFit="1" customWidth="1"/>
    <col min="259" max="259" width="71.19921875" style="1" bestFit="1" customWidth="1"/>
    <col min="260" max="260" width="9.09765625" style="1"/>
    <col min="261" max="261" width="11.8984375" style="1" bestFit="1" customWidth="1"/>
    <col min="262" max="512" width="9.09765625" style="1"/>
    <col min="513" max="513" width="10.69921875" style="1" bestFit="1" customWidth="1"/>
    <col min="514" max="514" width="9" style="1" bestFit="1" customWidth="1"/>
    <col min="515" max="515" width="71.19921875" style="1" bestFit="1" customWidth="1"/>
    <col min="516" max="516" width="9.09765625" style="1"/>
    <col min="517" max="517" width="11.8984375" style="1" bestFit="1" customWidth="1"/>
    <col min="518" max="768" width="9.09765625" style="1"/>
    <col min="769" max="769" width="10.69921875" style="1" bestFit="1" customWidth="1"/>
    <col min="770" max="770" width="9" style="1" bestFit="1" customWidth="1"/>
    <col min="771" max="771" width="71.19921875" style="1" bestFit="1" customWidth="1"/>
    <col min="772" max="772" width="9.09765625" style="1"/>
    <col min="773" max="773" width="11.8984375" style="1" bestFit="1" customWidth="1"/>
    <col min="774" max="1024" width="9.09765625" style="1"/>
    <col min="1025" max="1025" width="10.69921875" style="1" bestFit="1" customWidth="1"/>
    <col min="1026" max="1026" width="9" style="1" bestFit="1" customWidth="1"/>
    <col min="1027" max="1027" width="71.19921875" style="1" bestFit="1" customWidth="1"/>
    <col min="1028" max="1028" width="9.09765625" style="1"/>
    <col min="1029" max="1029" width="11.8984375" style="1" bestFit="1" customWidth="1"/>
    <col min="1030" max="1280" width="9.09765625" style="1"/>
    <col min="1281" max="1281" width="10.69921875" style="1" bestFit="1" customWidth="1"/>
    <col min="1282" max="1282" width="9" style="1" bestFit="1" customWidth="1"/>
    <col min="1283" max="1283" width="71.19921875" style="1" bestFit="1" customWidth="1"/>
    <col min="1284" max="1284" width="9.09765625" style="1"/>
    <col min="1285" max="1285" width="11.8984375" style="1" bestFit="1" customWidth="1"/>
    <col min="1286" max="1536" width="9.09765625" style="1"/>
    <col min="1537" max="1537" width="10.69921875" style="1" bestFit="1" customWidth="1"/>
    <col min="1538" max="1538" width="9" style="1" bestFit="1" customWidth="1"/>
    <col min="1539" max="1539" width="71.19921875" style="1" bestFit="1" customWidth="1"/>
    <col min="1540" max="1540" width="9.09765625" style="1"/>
    <col min="1541" max="1541" width="11.8984375" style="1" bestFit="1" customWidth="1"/>
    <col min="1542" max="1792" width="9.09765625" style="1"/>
    <col min="1793" max="1793" width="10.69921875" style="1" bestFit="1" customWidth="1"/>
    <col min="1794" max="1794" width="9" style="1" bestFit="1" customWidth="1"/>
    <col min="1795" max="1795" width="71.19921875" style="1" bestFit="1" customWidth="1"/>
    <col min="1796" max="1796" width="9.09765625" style="1"/>
    <col min="1797" max="1797" width="11.8984375" style="1" bestFit="1" customWidth="1"/>
    <col min="1798" max="2048" width="9.09765625" style="1"/>
    <col min="2049" max="2049" width="10.69921875" style="1" bestFit="1" customWidth="1"/>
    <col min="2050" max="2050" width="9" style="1" bestFit="1" customWidth="1"/>
    <col min="2051" max="2051" width="71.19921875" style="1" bestFit="1" customWidth="1"/>
    <col min="2052" max="2052" width="9.09765625" style="1"/>
    <col min="2053" max="2053" width="11.8984375" style="1" bestFit="1" customWidth="1"/>
    <col min="2054" max="2304" width="9.09765625" style="1"/>
    <col min="2305" max="2305" width="10.69921875" style="1" bestFit="1" customWidth="1"/>
    <col min="2306" max="2306" width="9" style="1" bestFit="1" customWidth="1"/>
    <col min="2307" max="2307" width="71.19921875" style="1" bestFit="1" customWidth="1"/>
    <col min="2308" max="2308" width="9.09765625" style="1"/>
    <col min="2309" max="2309" width="11.8984375" style="1" bestFit="1" customWidth="1"/>
    <col min="2310" max="2560" width="9.09765625" style="1"/>
    <col min="2561" max="2561" width="10.69921875" style="1" bestFit="1" customWidth="1"/>
    <col min="2562" max="2562" width="9" style="1" bestFit="1" customWidth="1"/>
    <col min="2563" max="2563" width="71.19921875" style="1" bestFit="1" customWidth="1"/>
    <col min="2564" max="2564" width="9.09765625" style="1"/>
    <col min="2565" max="2565" width="11.8984375" style="1" bestFit="1" customWidth="1"/>
    <col min="2566" max="2816" width="9.09765625" style="1"/>
    <col min="2817" max="2817" width="10.69921875" style="1" bestFit="1" customWidth="1"/>
    <col min="2818" max="2818" width="9" style="1" bestFit="1" customWidth="1"/>
    <col min="2819" max="2819" width="71.19921875" style="1" bestFit="1" customWidth="1"/>
    <col min="2820" max="2820" width="9.09765625" style="1"/>
    <col min="2821" max="2821" width="11.8984375" style="1" bestFit="1" customWidth="1"/>
    <col min="2822" max="3072" width="9.09765625" style="1"/>
    <col min="3073" max="3073" width="10.69921875" style="1" bestFit="1" customWidth="1"/>
    <col min="3074" max="3074" width="9" style="1" bestFit="1" customWidth="1"/>
    <col min="3075" max="3075" width="71.19921875" style="1" bestFit="1" customWidth="1"/>
    <col min="3076" max="3076" width="9.09765625" style="1"/>
    <col min="3077" max="3077" width="11.8984375" style="1" bestFit="1" customWidth="1"/>
    <col min="3078" max="3328" width="9.09765625" style="1"/>
    <col min="3329" max="3329" width="10.69921875" style="1" bestFit="1" customWidth="1"/>
    <col min="3330" max="3330" width="9" style="1" bestFit="1" customWidth="1"/>
    <col min="3331" max="3331" width="71.19921875" style="1" bestFit="1" customWidth="1"/>
    <col min="3332" max="3332" width="9.09765625" style="1"/>
    <col min="3333" max="3333" width="11.8984375" style="1" bestFit="1" customWidth="1"/>
    <col min="3334" max="3584" width="9.09765625" style="1"/>
    <col min="3585" max="3585" width="10.69921875" style="1" bestFit="1" customWidth="1"/>
    <col min="3586" max="3586" width="9" style="1" bestFit="1" customWidth="1"/>
    <col min="3587" max="3587" width="71.19921875" style="1" bestFit="1" customWidth="1"/>
    <col min="3588" max="3588" width="9.09765625" style="1"/>
    <col min="3589" max="3589" width="11.8984375" style="1" bestFit="1" customWidth="1"/>
    <col min="3590" max="3840" width="9.09765625" style="1"/>
    <col min="3841" max="3841" width="10.69921875" style="1" bestFit="1" customWidth="1"/>
    <col min="3842" max="3842" width="9" style="1" bestFit="1" customWidth="1"/>
    <col min="3843" max="3843" width="71.19921875" style="1" bestFit="1" customWidth="1"/>
    <col min="3844" max="3844" width="9.09765625" style="1"/>
    <col min="3845" max="3845" width="11.8984375" style="1" bestFit="1" customWidth="1"/>
    <col min="3846" max="4096" width="9.09765625" style="1"/>
    <col min="4097" max="4097" width="10.69921875" style="1" bestFit="1" customWidth="1"/>
    <col min="4098" max="4098" width="9" style="1" bestFit="1" customWidth="1"/>
    <col min="4099" max="4099" width="71.19921875" style="1" bestFit="1" customWidth="1"/>
    <col min="4100" max="4100" width="9.09765625" style="1"/>
    <col min="4101" max="4101" width="11.8984375" style="1" bestFit="1" customWidth="1"/>
    <col min="4102" max="4352" width="9.09765625" style="1"/>
    <col min="4353" max="4353" width="10.69921875" style="1" bestFit="1" customWidth="1"/>
    <col min="4354" max="4354" width="9" style="1" bestFit="1" customWidth="1"/>
    <col min="4355" max="4355" width="71.19921875" style="1" bestFit="1" customWidth="1"/>
    <col min="4356" max="4356" width="9.09765625" style="1"/>
    <col min="4357" max="4357" width="11.8984375" style="1" bestFit="1" customWidth="1"/>
    <col min="4358" max="4608" width="9.09765625" style="1"/>
    <col min="4609" max="4609" width="10.69921875" style="1" bestFit="1" customWidth="1"/>
    <col min="4610" max="4610" width="9" style="1" bestFit="1" customWidth="1"/>
    <col min="4611" max="4611" width="71.19921875" style="1" bestFit="1" customWidth="1"/>
    <col min="4612" max="4612" width="9.09765625" style="1"/>
    <col min="4613" max="4613" width="11.8984375" style="1" bestFit="1" customWidth="1"/>
    <col min="4614" max="4864" width="9.09765625" style="1"/>
    <col min="4865" max="4865" width="10.69921875" style="1" bestFit="1" customWidth="1"/>
    <col min="4866" max="4866" width="9" style="1" bestFit="1" customWidth="1"/>
    <col min="4867" max="4867" width="71.19921875" style="1" bestFit="1" customWidth="1"/>
    <col min="4868" max="4868" width="9.09765625" style="1"/>
    <col min="4869" max="4869" width="11.8984375" style="1" bestFit="1" customWidth="1"/>
    <col min="4870" max="5120" width="9.09765625" style="1"/>
    <col min="5121" max="5121" width="10.69921875" style="1" bestFit="1" customWidth="1"/>
    <col min="5122" max="5122" width="9" style="1" bestFit="1" customWidth="1"/>
    <col min="5123" max="5123" width="71.19921875" style="1" bestFit="1" customWidth="1"/>
    <col min="5124" max="5124" width="9.09765625" style="1"/>
    <col min="5125" max="5125" width="11.8984375" style="1" bestFit="1" customWidth="1"/>
    <col min="5126" max="5376" width="9.09765625" style="1"/>
    <col min="5377" max="5377" width="10.69921875" style="1" bestFit="1" customWidth="1"/>
    <col min="5378" max="5378" width="9" style="1" bestFit="1" customWidth="1"/>
    <col min="5379" max="5379" width="71.19921875" style="1" bestFit="1" customWidth="1"/>
    <col min="5380" max="5380" width="9.09765625" style="1"/>
    <col min="5381" max="5381" width="11.8984375" style="1" bestFit="1" customWidth="1"/>
    <col min="5382" max="5632" width="9.09765625" style="1"/>
    <col min="5633" max="5633" width="10.69921875" style="1" bestFit="1" customWidth="1"/>
    <col min="5634" max="5634" width="9" style="1" bestFit="1" customWidth="1"/>
    <col min="5635" max="5635" width="71.19921875" style="1" bestFit="1" customWidth="1"/>
    <col min="5636" max="5636" width="9.09765625" style="1"/>
    <col min="5637" max="5637" width="11.8984375" style="1" bestFit="1" customWidth="1"/>
    <col min="5638" max="5888" width="9.09765625" style="1"/>
    <col min="5889" max="5889" width="10.69921875" style="1" bestFit="1" customWidth="1"/>
    <col min="5890" max="5890" width="9" style="1" bestFit="1" customWidth="1"/>
    <col min="5891" max="5891" width="71.19921875" style="1" bestFit="1" customWidth="1"/>
    <col min="5892" max="5892" width="9.09765625" style="1"/>
    <col min="5893" max="5893" width="11.8984375" style="1" bestFit="1" customWidth="1"/>
    <col min="5894" max="6144" width="9.09765625" style="1"/>
    <col min="6145" max="6145" width="10.69921875" style="1" bestFit="1" customWidth="1"/>
    <col min="6146" max="6146" width="9" style="1" bestFit="1" customWidth="1"/>
    <col min="6147" max="6147" width="71.19921875" style="1" bestFit="1" customWidth="1"/>
    <col min="6148" max="6148" width="9.09765625" style="1"/>
    <col min="6149" max="6149" width="11.8984375" style="1" bestFit="1" customWidth="1"/>
    <col min="6150" max="6400" width="9.09765625" style="1"/>
    <col min="6401" max="6401" width="10.69921875" style="1" bestFit="1" customWidth="1"/>
    <col min="6402" max="6402" width="9" style="1" bestFit="1" customWidth="1"/>
    <col min="6403" max="6403" width="71.19921875" style="1" bestFit="1" customWidth="1"/>
    <col min="6404" max="6404" width="9.09765625" style="1"/>
    <col min="6405" max="6405" width="11.8984375" style="1" bestFit="1" customWidth="1"/>
    <col min="6406" max="6656" width="9.09765625" style="1"/>
    <col min="6657" max="6657" width="10.69921875" style="1" bestFit="1" customWidth="1"/>
    <col min="6658" max="6658" width="9" style="1" bestFit="1" customWidth="1"/>
    <col min="6659" max="6659" width="71.19921875" style="1" bestFit="1" customWidth="1"/>
    <col min="6660" max="6660" width="9.09765625" style="1"/>
    <col min="6661" max="6661" width="11.8984375" style="1" bestFit="1" customWidth="1"/>
    <col min="6662" max="6912" width="9.09765625" style="1"/>
    <col min="6913" max="6913" width="10.69921875" style="1" bestFit="1" customWidth="1"/>
    <col min="6914" max="6914" width="9" style="1" bestFit="1" customWidth="1"/>
    <col min="6915" max="6915" width="71.19921875" style="1" bestFit="1" customWidth="1"/>
    <col min="6916" max="6916" width="9.09765625" style="1"/>
    <col min="6917" max="6917" width="11.8984375" style="1" bestFit="1" customWidth="1"/>
    <col min="6918" max="7168" width="9.09765625" style="1"/>
    <col min="7169" max="7169" width="10.69921875" style="1" bestFit="1" customWidth="1"/>
    <col min="7170" max="7170" width="9" style="1" bestFit="1" customWidth="1"/>
    <col min="7171" max="7171" width="71.19921875" style="1" bestFit="1" customWidth="1"/>
    <col min="7172" max="7172" width="9.09765625" style="1"/>
    <col min="7173" max="7173" width="11.8984375" style="1" bestFit="1" customWidth="1"/>
    <col min="7174" max="7424" width="9.09765625" style="1"/>
    <col min="7425" max="7425" width="10.69921875" style="1" bestFit="1" customWidth="1"/>
    <col min="7426" max="7426" width="9" style="1" bestFit="1" customWidth="1"/>
    <col min="7427" max="7427" width="71.19921875" style="1" bestFit="1" customWidth="1"/>
    <col min="7428" max="7428" width="9.09765625" style="1"/>
    <col min="7429" max="7429" width="11.8984375" style="1" bestFit="1" customWidth="1"/>
    <col min="7430" max="7680" width="9.09765625" style="1"/>
    <col min="7681" max="7681" width="10.69921875" style="1" bestFit="1" customWidth="1"/>
    <col min="7682" max="7682" width="9" style="1" bestFit="1" customWidth="1"/>
    <col min="7683" max="7683" width="71.19921875" style="1" bestFit="1" customWidth="1"/>
    <col min="7684" max="7684" width="9.09765625" style="1"/>
    <col min="7685" max="7685" width="11.8984375" style="1" bestFit="1" customWidth="1"/>
    <col min="7686" max="7936" width="9.09765625" style="1"/>
    <col min="7937" max="7937" width="10.69921875" style="1" bestFit="1" customWidth="1"/>
    <col min="7938" max="7938" width="9" style="1" bestFit="1" customWidth="1"/>
    <col min="7939" max="7939" width="71.19921875" style="1" bestFit="1" customWidth="1"/>
    <col min="7940" max="7940" width="9.09765625" style="1"/>
    <col min="7941" max="7941" width="11.8984375" style="1" bestFit="1" customWidth="1"/>
    <col min="7942" max="8192" width="9.09765625" style="1"/>
    <col min="8193" max="8193" width="10.69921875" style="1" bestFit="1" customWidth="1"/>
    <col min="8194" max="8194" width="9" style="1" bestFit="1" customWidth="1"/>
    <col min="8195" max="8195" width="71.19921875" style="1" bestFit="1" customWidth="1"/>
    <col min="8196" max="8196" width="9.09765625" style="1"/>
    <col min="8197" max="8197" width="11.8984375" style="1" bestFit="1" customWidth="1"/>
    <col min="8198" max="8448" width="9.09765625" style="1"/>
    <col min="8449" max="8449" width="10.69921875" style="1" bestFit="1" customWidth="1"/>
    <col min="8450" max="8450" width="9" style="1" bestFit="1" customWidth="1"/>
    <col min="8451" max="8451" width="71.19921875" style="1" bestFit="1" customWidth="1"/>
    <col min="8452" max="8452" width="9.09765625" style="1"/>
    <col min="8453" max="8453" width="11.8984375" style="1" bestFit="1" customWidth="1"/>
    <col min="8454" max="8704" width="9.09765625" style="1"/>
    <col min="8705" max="8705" width="10.69921875" style="1" bestFit="1" customWidth="1"/>
    <col min="8706" max="8706" width="9" style="1" bestFit="1" customWidth="1"/>
    <col min="8707" max="8707" width="71.19921875" style="1" bestFit="1" customWidth="1"/>
    <col min="8708" max="8708" width="9.09765625" style="1"/>
    <col min="8709" max="8709" width="11.8984375" style="1" bestFit="1" customWidth="1"/>
    <col min="8710" max="8960" width="9.09765625" style="1"/>
    <col min="8961" max="8961" width="10.69921875" style="1" bestFit="1" customWidth="1"/>
    <col min="8962" max="8962" width="9" style="1" bestFit="1" customWidth="1"/>
    <col min="8963" max="8963" width="71.19921875" style="1" bestFit="1" customWidth="1"/>
    <col min="8964" max="8964" width="9.09765625" style="1"/>
    <col min="8965" max="8965" width="11.8984375" style="1" bestFit="1" customWidth="1"/>
    <col min="8966" max="9216" width="9.09765625" style="1"/>
    <col min="9217" max="9217" width="10.69921875" style="1" bestFit="1" customWidth="1"/>
    <col min="9218" max="9218" width="9" style="1" bestFit="1" customWidth="1"/>
    <col min="9219" max="9219" width="71.19921875" style="1" bestFit="1" customWidth="1"/>
    <col min="9220" max="9220" width="9.09765625" style="1"/>
    <col min="9221" max="9221" width="11.8984375" style="1" bestFit="1" customWidth="1"/>
    <col min="9222" max="9472" width="9.09765625" style="1"/>
    <col min="9473" max="9473" width="10.69921875" style="1" bestFit="1" customWidth="1"/>
    <col min="9474" max="9474" width="9" style="1" bestFit="1" customWidth="1"/>
    <col min="9475" max="9475" width="71.19921875" style="1" bestFit="1" customWidth="1"/>
    <col min="9476" max="9476" width="9.09765625" style="1"/>
    <col min="9477" max="9477" width="11.8984375" style="1" bestFit="1" customWidth="1"/>
    <col min="9478" max="9728" width="9.09765625" style="1"/>
    <col min="9729" max="9729" width="10.69921875" style="1" bestFit="1" customWidth="1"/>
    <col min="9730" max="9730" width="9" style="1" bestFit="1" customWidth="1"/>
    <col min="9731" max="9731" width="71.19921875" style="1" bestFit="1" customWidth="1"/>
    <col min="9732" max="9732" width="9.09765625" style="1"/>
    <col min="9733" max="9733" width="11.8984375" style="1" bestFit="1" customWidth="1"/>
    <col min="9734" max="9984" width="9.09765625" style="1"/>
    <col min="9985" max="9985" width="10.69921875" style="1" bestFit="1" customWidth="1"/>
    <col min="9986" max="9986" width="9" style="1" bestFit="1" customWidth="1"/>
    <col min="9987" max="9987" width="71.19921875" style="1" bestFit="1" customWidth="1"/>
    <col min="9988" max="9988" width="9.09765625" style="1"/>
    <col min="9989" max="9989" width="11.8984375" style="1" bestFit="1" customWidth="1"/>
    <col min="9990" max="10240" width="9.09765625" style="1"/>
    <col min="10241" max="10241" width="10.69921875" style="1" bestFit="1" customWidth="1"/>
    <col min="10242" max="10242" width="9" style="1" bestFit="1" customWidth="1"/>
    <col min="10243" max="10243" width="71.19921875" style="1" bestFit="1" customWidth="1"/>
    <col min="10244" max="10244" width="9.09765625" style="1"/>
    <col min="10245" max="10245" width="11.8984375" style="1" bestFit="1" customWidth="1"/>
    <col min="10246" max="10496" width="9.09765625" style="1"/>
    <col min="10497" max="10497" width="10.69921875" style="1" bestFit="1" customWidth="1"/>
    <col min="10498" max="10498" width="9" style="1" bestFit="1" customWidth="1"/>
    <col min="10499" max="10499" width="71.19921875" style="1" bestFit="1" customWidth="1"/>
    <col min="10500" max="10500" width="9.09765625" style="1"/>
    <col min="10501" max="10501" width="11.8984375" style="1" bestFit="1" customWidth="1"/>
    <col min="10502" max="10752" width="9.09765625" style="1"/>
    <col min="10753" max="10753" width="10.69921875" style="1" bestFit="1" customWidth="1"/>
    <col min="10754" max="10754" width="9" style="1" bestFit="1" customWidth="1"/>
    <col min="10755" max="10755" width="71.19921875" style="1" bestFit="1" customWidth="1"/>
    <col min="10756" max="10756" width="9.09765625" style="1"/>
    <col min="10757" max="10757" width="11.8984375" style="1" bestFit="1" customWidth="1"/>
    <col min="10758" max="11008" width="9.09765625" style="1"/>
    <col min="11009" max="11009" width="10.69921875" style="1" bestFit="1" customWidth="1"/>
    <col min="11010" max="11010" width="9" style="1" bestFit="1" customWidth="1"/>
    <col min="11011" max="11011" width="71.19921875" style="1" bestFit="1" customWidth="1"/>
    <col min="11012" max="11012" width="9.09765625" style="1"/>
    <col min="11013" max="11013" width="11.8984375" style="1" bestFit="1" customWidth="1"/>
    <col min="11014" max="11264" width="9.09765625" style="1"/>
    <col min="11265" max="11265" width="10.69921875" style="1" bestFit="1" customWidth="1"/>
    <col min="11266" max="11266" width="9" style="1" bestFit="1" customWidth="1"/>
    <col min="11267" max="11267" width="71.19921875" style="1" bestFit="1" customWidth="1"/>
    <col min="11268" max="11268" width="9.09765625" style="1"/>
    <col min="11269" max="11269" width="11.8984375" style="1" bestFit="1" customWidth="1"/>
    <col min="11270" max="11520" width="9.09765625" style="1"/>
    <col min="11521" max="11521" width="10.69921875" style="1" bestFit="1" customWidth="1"/>
    <col min="11522" max="11522" width="9" style="1" bestFit="1" customWidth="1"/>
    <col min="11523" max="11523" width="71.19921875" style="1" bestFit="1" customWidth="1"/>
    <col min="11524" max="11524" width="9.09765625" style="1"/>
    <col min="11525" max="11525" width="11.8984375" style="1" bestFit="1" customWidth="1"/>
    <col min="11526" max="11776" width="9.09765625" style="1"/>
    <col min="11777" max="11777" width="10.69921875" style="1" bestFit="1" customWidth="1"/>
    <col min="11778" max="11778" width="9" style="1" bestFit="1" customWidth="1"/>
    <col min="11779" max="11779" width="71.19921875" style="1" bestFit="1" customWidth="1"/>
    <col min="11780" max="11780" width="9.09765625" style="1"/>
    <col min="11781" max="11781" width="11.8984375" style="1" bestFit="1" customWidth="1"/>
    <col min="11782" max="12032" width="9.09765625" style="1"/>
    <col min="12033" max="12033" width="10.69921875" style="1" bestFit="1" customWidth="1"/>
    <col min="12034" max="12034" width="9" style="1" bestFit="1" customWidth="1"/>
    <col min="12035" max="12035" width="71.19921875" style="1" bestFit="1" customWidth="1"/>
    <col min="12036" max="12036" width="9.09765625" style="1"/>
    <col min="12037" max="12037" width="11.8984375" style="1" bestFit="1" customWidth="1"/>
    <col min="12038" max="12288" width="9.09765625" style="1"/>
    <col min="12289" max="12289" width="10.69921875" style="1" bestFit="1" customWidth="1"/>
    <col min="12290" max="12290" width="9" style="1" bestFit="1" customWidth="1"/>
    <col min="12291" max="12291" width="71.19921875" style="1" bestFit="1" customWidth="1"/>
    <col min="12292" max="12292" width="9.09765625" style="1"/>
    <col min="12293" max="12293" width="11.8984375" style="1" bestFit="1" customWidth="1"/>
    <col min="12294" max="12544" width="9.09765625" style="1"/>
    <col min="12545" max="12545" width="10.69921875" style="1" bestFit="1" customWidth="1"/>
    <col min="12546" max="12546" width="9" style="1" bestFit="1" customWidth="1"/>
    <col min="12547" max="12547" width="71.19921875" style="1" bestFit="1" customWidth="1"/>
    <col min="12548" max="12548" width="9.09765625" style="1"/>
    <col min="12549" max="12549" width="11.8984375" style="1" bestFit="1" customWidth="1"/>
    <col min="12550" max="12800" width="9.09765625" style="1"/>
    <col min="12801" max="12801" width="10.69921875" style="1" bestFit="1" customWidth="1"/>
    <col min="12802" max="12802" width="9" style="1" bestFit="1" customWidth="1"/>
    <col min="12803" max="12803" width="71.19921875" style="1" bestFit="1" customWidth="1"/>
    <col min="12804" max="12804" width="9.09765625" style="1"/>
    <col min="12805" max="12805" width="11.8984375" style="1" bestFit="1" customWidth="1"/>
    <col min="12806" max="13056" width="9.09765625" style="1"/>
    <col min="13057" max="13057" width="10.69921875" style="1" bestFit="1" customWidth="1"/>
    <col min="13058" max="13058" width="9" style="1" bestFit="1" customWidth="1"/>
    <col min="13059" max="13059" width="71.19921875" style="1" bestFit="1" customWidth="1"/>
    <col min="13060" max="13060" width="9.09765625" style="1"/>
    <col min="13061" max="13061" width="11.8984375" style="1" bestFit="1" customWidth="1"/>
    <col min="13062" max="13312" width="9.09765625" style="1"/>
    <col min="13313" max="13313" width="10.69921875" style="1" bestFit="1" customWidth="1"/>
    <col min="13314" max="13314" width="9" style="1" bestFit="1" customWidth="1"/>
    <col min="13315" max="13315" width="71.19921875" style="1" bestFit="1" customWidth="1"/>
    <col min="13316" max="13316" width="9.09765625" style="1"/>
    <col min="13317" max="13317" width="11.8984375" style="1" bestFit="1" customWidth="1"/>
    <col min="13318" max="13568" width="9.09765625" style="1"/>
    <col min="13569" max="13569" width="10.69921875" style="1" bestFit="1" customWidth="1"/>
    <col min="13570" max="13570" width="9" style="1" bestFit="1" customWidth="1"/>
    <col min="13571" max="13571" width="71.19921875" style="1" bestFit="1" customWidth="1"/>
    <col min="13572" max="13572" width="9.09765625" style="1"/>
    <col min="13573" max="13573" width="11.8984375" style="1" bestFit="1" customWidth="1"/>
    <col min="13574" max="13824" width="9.09765625" style="1"/>
    <col min="13825" max="13825" width="10.69921875" style="1" bestFit="1" customWidth="1"/>
    <col min="13826" max="13826" width="9" style="1" bestFit="1" customWidth="1"/>
    <col min="13827" max="13827" width="71.19921875" style="1" bestFit="1" customWidth="1"/>
    <col min="13828" max="13828" width="9.09765625" style="1"/>
    <col min="13829" max="13829" width="11.8984375" style="1" bestFit="1" customWidth="1"/>
    <col min="13830" max="14080" width="9.09765625" style="1"/>
    <col min="14081" max="14081" width="10.69921875" style="1" bestFit="1" customWidth="1"/>
    <col min="14082" max="14082" width="9" style="1" bestFit="1" customWidth="1"/>
    <col min="14083" max="14083" width="71.19921875" style="1" bestFit="1" customWidth="1"/>
    <col min="14084" max="14084" width="9.09765625" style="1"/>
    <col min="14085" max="14085" width="11.8984375" style="1" bestFit="1" customWidth="1"/>
    <col min="14086" max="14336" width="9.09765625" style="1"/>
    <col min="14337" max="14337" width="10.69921875" style="1" bestFit="1" customWidth="1"/>
    <col min="14338" max="14338" width="9" style="1" bestFit="1" customWidth="1"/>
    <col min="14339" max="14339" width="71.19921875" style="1" bestFit="1" customWidth="1"/>
    <col min="14340" max="14340" width="9.09765625" style="1"/>
    <col min="14341" max="14341" width="11.8984375" style="1" bestFit="1" customWidth="1"/>
    <col min="14342" max="14592" width="9.09765625" style="1"/>
    <col min="14593" max="14593" width="10.69921875" style="1" bestFit="1" customWidth="1"/>
    <col min="14594" max="14594" width="9" style="1" bestFit="1" customWidth="1"/>
    <col min="14595" max="14595" width="71.19921875" style="1" bestFit="1" customWidth="1"/>
    <col min="14596" max="14596" width="9.09765625" style="1"/>
    <col min="14597" max="14597" width="11.8984375" style="1" bestFit="1" customWidth="1"/>
    <col min="14598" max="14848" width="9.09765625" style="1"/>
    <col min="14849" max="14849" width="10.69921875" style="1" bestFit="1" customWidth="1"/>
    <col min="14850" max="14850" width="9" style="1" bestFit="1" customWidth="1"/>
    <col min="14851" max="14851" width="71.19921875" style="1" bestFit="1" customWidth="1"/>
    <col min="14852" max="14852" width="9.09765625" style="1"/>
    <col min="14853" max="14853" width="11.8984375" style="1" bestFit="1" customWidth="1"/>
    <col min="14854" max="15104" width="9.09765625" style="1"/>
    <col min="15105" max="15105" width="10.69921875" style="1" bestFit="1" customWidth="1"/>
    <col min="15106" max="15106" width="9" style="1" bestFit="1" customWidth="1"/>
    <col min="15107" max="15107" width="71.19921875" style="1" bestFit="1" customWidth="1"/>
    <col min="15108" max="15108" width="9.09765625" style="1"/>
    <col min="15109" max="15109" width="11.8984375" style="1" bestFit="1" customWidth="1"/>
    <col min="15110" max="15360" width="9.09765625" style="1"/>
    <col min="15361" max="15361" width="10.69921875" style="1" bestFit="1" customWidth="1"/>
    <col min="15362" max="15362" width="9" style="1" bestFit="1" customWidth="1"/>
    <col min="15363" max="15363" width="71.19921875" style="1" bestFit="1" customWidth="1"/>
    <col min="15364" max="15364" width="9.09765625" style="1"/>
    <col min="15365" max="15365" width="11.8984375" style="1" bestFit="1" customWidth="1"/>
    <col min="15366" max="15616" width="9.09765625" style="1"/>
    <col min="15617" max="15617" width="10.69921875" style="1" bestFit="1" customWidth="1"/>
    <col min="15618" max="15618" width="9" style="1" bestFit="1" customWidth="1"/>
    <col min="15619" max="15619" width="71.19921875" style="1" bestFit="1" customWidth="1"/>
    <col min="15620" max="15620" width="9.09765625" style="1"/>
    <col min="15621" max="15621" width="11.8984375" style="1" bestFit="1" customWidth="1"/>
    <col min="15622" max="15872" width="9.09765625" style="1"/>
    <col min="15873" max="15873" width="10.69921875" style="1" bestFit="1" customWidth="1"/>
    <col min="15874" max="15874" width="9" style="1" bestFit="1" customWidth="1"/>
    <col min="15875" max="15875" width="71.19921875" style="1" bestFit="1" customWidth="1"/>
    <col min="15876" max="15876" width="9.09765625" style="1"/>
    <col min="15877" max="15877" width="11.8984375" style="1" bestFit="1" customWidth="1"/>
    <col min="15878" max="16128" width="9.09765625" style="1"/>
    <col min="16129" max="16129" width="10.69921875" style="1" bestFit="1" customWidth="1"/>
    <col min="16130" max="16130" width="9" style="1" bestFit="1" customWidth="1"/>
    <col min="16131" max="16131" width="71.19921875" style="1" bestFit="1" customWidth="1"/>
    <col min="16132" max="16132" width="9.09765625" style="1"/>
    <col min="16133" max="16133" width="11.8984375" style="1" bestFit="1" customWidth="1"/>
    <col min="16134" max="16384" width="9.09765625" style="1"/>
  </cols>
  <sheetData>
    <row r="1" spans="1:13" x14ac:dyDescent="0.25">
      <c r="B1" s="86" t="s">
        <v>37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x14ac:dyDescent="0.25">
      <c r="C2" s="1" t="s">
        <v>1</v>
      </c>
      <c r="D2" s="1" t="s">
        <v>2</v>
      </c>
    </row>
    <row r="3" spans="1:13" x14ac:dyDescent="0.25">
      <c r="A3" s="3"/>
      <c r="B3" s="3"/>
      <c r="C3" s="24" t="s">
        <v>3</v>
      </c>
      <c r="D3" s="5">
        <f>SUM(D4:D5)</f>
        <v>16.230777627999998</v>
      </c>
      <c r="F3" s="43"/>
      <c r="G3" s="44"/>
    </row>
    <row r="4" spans="1:13" ht="15.6" x14ac:dyDescent="0.3">
      <c r="A4" s="3"/>
      <c r="B4" s="3"/>
      <c r="C4" s="24" t="s">
        <v>28</v>
      </c>
      <c r="D4" s="5">
        <v>0</v>
      </c>
      <c r="E4" s="3"/>
      <c r="F4" s="30"/>
      <c r="G4" s="31"/>
    </row>
    <row r="5" spans="1:13" ht="15.6" x14ac:dyDescent="0.3">
      <c r="A5" s="3"/>
      <c r="B5" s="3"/>
      <c r="C5" s="24" t="s">
        <v>29</v>
      </c>
      <c r="D5" s="45">
        <v>16.230777627999998</v>
      </c>
      <c r="E5" s="3"/>
      <c r="F5" s="30"/>
      <c r="G5" s="31"/>
    </row>
    <row r="6" spans="1:13" ht="15.6" x14ac:dyDescent="0.3">
      <c r="A6" s="3"/>
      <c r="B6" s="3"/>
      <c r="C6" s="24"/>
      <c r="D6" s="5"/>
      <c r="E6" s="3"/>
      <c r="F6" s="30"/>
      <c r="G6" s="31"/>
      <c r="I6" s="16"/>
    </row>
    <row r="7" spans="1:13" ht="15.6" x14ac:dyDescent="0.3">
      <c r="A7" s="3"/>
      <c r="B7" s="3"/>
      <c r="C7" s="24" t="s">
        <v>6</v>
      </c>
      <c r="D7" s="5">
        <f>D8+D9</f>
        <v>0.60444999999999993</v>
      </c>
      <c r="F7" s="30"/>
      <c r="G7" s="31"/>
    </row>
    <row r="8" spans="1:13" ht="15.6" x14ac:dyDescent="0.3">
      <c r="A8" s="3"/>
      <c r="B8" s="3"/>
      <c r="C8" s="24" t="s">
        <v>7</v>
      </c>
      <c r="D8" s="5">
        <v>0</v>
      </c>
      <c r="E8" s="3"/>
      <c r="F8" s="30"/>
      <c r="G8" s="31"/>
    </row>
    <row r="9" spans="1:13" ht="15.6" x14ac:dyDescent="0.3">
      <c r="A9" s="3"/>
      <c r="B9" s="3"/>
      <c r="C9" s="24" t="s">
        <v>8</v>
      </c>
      <c r="D9" s="33">
        <v>0.60444999999999993</v>
      </c>
      <c r="E9" s="3"/>
      <c r="F9" s="30"/>
      <c r="G9" s="31"/>
    </row>
    <row r="10" spans="1:13" ht="15.6" x14ac:dyDescent="0.3">
      <c r="A10" s="3"/>
      <c r="B10" s="3"/>
      <c r="C10" s="24"/>
      <c r="D10" s="5"/>
      <c r="E10" s="3"/>
      <c r="F10" s="30"/>
      <c r="G10" s="31"/>
    </row>
    <row r="11" spans="1:13" ht="15.6" x14ac:dyDescent="0.3">
      <c r="A11" s="3"/>
      <c r="B11" s="3"/>
      <c r="C11" s="24" t="s">
        <v>30</v>
      </c>
      <c r="D11" s="8"/>
      <c r="F11" s="30"/>
      <c r="G11" s="31"/>
    </row>
    <row r="12" spans="1:13" ht="15.6" x14ac:dyDescent="0.3">
      <c r="A12" s="3"/>
      <c r="B12" s="3"/>
      <c r="C12" s="24" t="s">
        <v>38</v>
      </c>
      <c r="D12" s="5">
        <v>0</v>
      </c>
      <c r="E12" s="3"/>
      <c r="F12" s="30"/>
      <c r="G12" s="31"/>
    </row>
    <row r="13" spans="1:13" ht="15.6" x14ac:dyDescent="0.3">
      <c r="A13" s="3"/>
      <c r="B13" s="3"/>
      <c r="C13" s="24" t="s">
        <v>11</v>
      </c>
      <c r="D13" s="5">
        <v>0</v>
      </c>
      <c r="E13" s="3"/>
      <c r="F13" s="30"/>
      <c r="G13" s="31"/>
    </row>
    <row r="14" spans="1:13" ht="15.6" x14ac:dyDescent="0.3">
      <c r="A14" s="3"/>
      <c r="B14" s="3"/>
      <c r="C14" s="24" t="s">
        <v>31</v>
      </c>
      <c r="D14" s="5">
        <v>0</v>
      </c>
      <c r="E14" s="3"/>
      <c r="F14" s="30"/>
      <c r="G14" s="31"/>
    </row>
    <row r="15" spans="1:13" ht="15.6" x14ac:dyDescent="0.3">
      <c r="A15" s="3"/>
      <c r="B15" s="3"/>
      <c r="C15" s="24"/>
      <c r="D15" s="5"/>
      <c r="E15" s="3"/>
      <c r="F15" s="30"/>
      <c r="G15" s="31"/>
    </row>
    <row r="16" spans="1:13" ht="15.6" x14ac:dyDescent="0.3">
      <c r="A16" s="3"/>
      <c r="B16" s="3"/>
      <c r="C16" s="24" t="s">
        <v>13</v>
      </c>
      <c r="D16" s="5">
        <f>SUM(D17:D25)</f>
        <v>12.249083121999998</v>
      </c>
      <c r="F16" s="30"/>
      <c r="G16" s="31"/>
    </row>
    <row r="17" spans="1:8" ht="15.6" x14ac:dyDescent="0.3">
      <c r="A17" s="3"/>
      <c r="B17" s="3"/>
      <c r="C17" s="24" t="s">
        <v>32</v>
      </c>
      <c r="D17" s="8">
        <v>0</v>
      </c>
      <c r="E17" s="3"/>
      <c r="F17" s="30"/>
      <c r="G17" s="31"/>
    </row>
    <row r="18" spans="1:8" ht="15.6" x14ac:dyDescent="0.3">
      <c r="A18" s="3"/>
      <c r="B18" s="3"/>
      <c r="C18" s="24" t="s">
        <v>39</v>
      </c>
      <c r="D18" s="8">
        <v>0.13630399999999998</v>
      </c>
      <c r="E18" s="3"/>
      <c r="F18" s="30"/>
      <c r="G18" s="31"/>
    </row>
    <row r="19" spans="1:8" ht="15.6" x14ac:dyDescent="0.3">
      <c r="A19" s="3"/>
      <c r="B19" s="3"/>
      <c r="C19" s="24" t="s">
        <v>40</v>
      </c>
      <c r="D19" s="8">
        <v>0</v>
      </c>
      <c r="E19" s="3"/>
      <c r="F19" s="30"/>
      <c r="G19" s="31"/>
    </row>
    <row r="20" spans="1:8" ht="15.6" x14ac:dyDescent="0.3">
      <c r="A20" s="3"/>
      <c r="B20" s="3"/>
      <c r="C20" s="24" t="s">
        <v>41</v>
      </c>
      <c r="D20" s="8">
        <v>0</v>
      </c>
      <c r="E20" s="3"/>
      <c r="F20" s="30"/>
      <c r="G20" s="31"/>
    </row>
    <row r="21" spans="1:8" ht="15.6" x14ac:dyDescent="0.3">
      <c r="A21" s="3"/>
      <c r="B21" s="3"/>
      <c r="C21" s="24" t="s">
        <v>42</v>
      </c>
      <c r="D21" s="46">
        <v>0</v>
      </c>
      <c r="E21" s="31"/>
      <c r="F21" s="30"/>
      <c r="G21" s="31"/>
    </row>
    <row r="22" spans="1:8" ht="15.6" x14ac:dyDescent="0.3">
      <c r="A22" s="3"/>
      <c r="B22" s="3"/>
      <c r="C22" s="24" t="s">
        <v>43</v>
      </c>
      <c r="D22" s="46">
        <v>8.8246391059999993</v>
      </c>
      <c r="E22" s="31"/>
      <c r="F22" s="30"/>
      <c r="G22" s="31"/>
    </row>
    <row r="23" spans="1:8" ht="15.6" x14ac:dyDescent="0.3">
      <c r="A23" s="3"/>
      <c r="B23" s="3"/>
      <c r="C23" s="24" t="s">
        <v>44</v>
      </c>
      <c r="D23" s="46">
        <v>0</v>
      </c>
      <c r="E23" s="31"/>
      <c r="F23" s="30"/>
      <c r="G23" s="31"/>
    </row>
    <row r="24" spans="1:8" ht="15.6" x14ac:dyDescent="0.3">
      <c r="A24" s="3"/>
      <c r="B24" s="3"/>
      <c r="C24" s="24" t="s">
        <v>45</v>
      </c>
      <c r="D24" s="46">
        <v>3.2881400159999998</v>
      </c>
      <c r="E24" s="31"/>
      <c r="F24" s="30"/>
      <c r="G24" s="31"/>
      <c r="H24" s="16"/>
    </row>
    <row r="25" spans="1:8" ht="15.6" x14ac:dyDescent="0.3">
      <c r="A25" s="3"/>
      <c r="B25" s="3"/>
      <c r="C25" s="24"/>
      <c r="D25" s="8"/>
      <c r="E25" s="3"/>
      <c r="F25" s="30"/>
      <c r="G25" s="31"/>
    </row>
    <row r="26" spans="1:8" ht="15.6" x14ac:dyDescent="0.3">
      <c r="A26" s="3"/>
      <c r="B26" s="3"/>
      <c r="C26" s="24" t="s">
        <v>16</v>
      </c>
      <c r="D26" s="8"/>
      <c r="F26" s="30"/>
      <c r="G26" s="31"/>
      <c r="H26" s="16"/>
    </row>
    <row r="27" spans="1:8" ht="15.6" x14ac:dyDescent="0.3">
      <c r="A27" s="3"/>
      <c r="B27" s="3"/>
      <c r="C27" s="24" t="s">
        <v>17</v>
      </c>
      <c r="D27" s="5">
        <v>0</v>
      </c>
      <c r="E27" s="3"/>
      <c r="F27" s="30"/>
      <c r="G27" s="31"/>
    </row>
    <row r="28" spans="1:8" ht="15.6" x14ac:dyDescent="0.3">
      <c r="A28" s="3"/>
      <c r="B28" s="3"/>
      <c r="C28" s="24" t="s">
        <v>18</v>
      </c>
      <c r="D28" s="5">
        <v>0</v>
      </c>
      <c r="E28" s="3"/>
      <c r="F28" s="30"/>
      <c r="G28" s="31"/>
    </row>
    <row r="29" spans="1:8" ht="15.6" x14ac:dyDescent="0.3">
      <c r="A29" s="3"/>
      <c r="B29" s="3"/>
      <c r="C29" s="24"/>
      <c r="D29" s="5"/>
      <c r="E29" s="3"/>
      <c r="F29" s="30"/>
      <c r="G29" s="31"/>
    </row>
    <row r="30" spans="1:8" ht="15.6" x14ac:dyDescent="0.3">
      <c r="A30" s="3"/>
      <c r="B30" s="3"/>
      <c r="C30" s="24" t="s">
        <v>34</v>
      </c>
      <c r="D30" s="5">
        <f>+D3+D7+D12+D16</f>
        <v>29.084310749999997</v>
      </c>
      <c r="E30" s="3"/>
      <c r="F30" s="30"/>
      <c r="G30" s="31"/>
    </row>
    <row r="31" spans="1:8" ht="15.6" x14ac:dyDescent="0.3">
      <c r="A31" s="3"/>
      <c r="B31" s="3"/>
      <c r="C31" s="24"/>
      <c r="D31" s="5"/>
      <c r="E31" s="3"/>
      <c r="F31" s="30"/>
      <c r="G31" s="31"/>
    </row>
    <row r="32" spans="1:8" ht="15.6" x14ac:dyDescent="0.3">
      <c r="A32" s="3"/>
      <c r="B32" s="3"/>
      <c r="C32" s="24" t="s">
        <v>20</v>
      </c>
      <c r="D32" s="8"/>
      <c r="F32" s="30"/>
      <c r="G32" s="31"/>
    </row>
    <row r="33" spans="1:5" ht="27.6" x14ac:dyDescent="0.25">
      <c r="A33" s="3"/>
      <c r="B33" s="3"/>
      <c r="C33" s="42" t="s">
        <v>21</v>
      </c>
      <c r="D33" s="39">
        <f>+(D27+D16+D12)/D37</f>
        <v>2.7168865746922475E-4</v>
      </c>
      <c r="E33" s="39"/>
    </row>
    <row r="34" spans="1:5" x14ac:dyDescent="0.25">
      <c r="A34" s="3"/>
      <c r="B34" s="3"/>
      <c r="C34" s="24" t="s">
        <v>35</v>
      </c>
      <c r="D34" s="39">
        <f>+D30/D35</f>
        <v>5.5317109576636021E-4</v>
      </c>
      <c r="E34" s="3"/>
    </row>
    <row r="35" spans="1:5" x14ac:dyDescent="0.25">
      <c r="A35" s="3"/>
      <c r="B35" s="3"/>
      <c r="C35" s="24" t="s">
        <v>36</v>
      </c>
      <c r="D35" s="41">
        <f>(45085+(60069846.2043439/1000))/2</f>
        <v>52577.423102171946</v>
      </c>
      <c r="E35" s="3"/>
    </row>
    <row r="37" spans="1:5" ht="15.6" x14ac:dyDescent="0.3">
      <c r="B37" s="3" t="s">
        <v>24</v>
      </c>
      <c r="C37" s="6" t="s">
        <v>25</v>
      </c>
      <c r="D37" s="47">
        <v>45085</v>
      </c>
    </row>
  </sheetData>
  <mergeCells count="1">
    <mergeCell ref="B1:M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753F8-FDE0-4FDE-A7F0-D695F18FE244}">
  <dimension ref="A1:M37"/>
  <sheetViews>
    <sheetView rightToLeft="1" topLeftCell="A5" zoomScale="80" zoomScaleNormal="80" workbookViewId="0">
      <selection activeCell="C15" sqref="C15"/>
    </sheetView>
  </sheetViews>
  <sheetFormatPr defaultColWidth="9.09765625" defaultRowHeight="13.8" x14ac:dyDescent="0.25"/>
  <cols>
    <col min="1" max="1" width="10.69921875" style="1" bestFit="1" customWidth="1"/>
    <col min="2" max="2" width="9" style="1" bestFit="1" customWidth="1"/>
    <col min="3" max="3" width="71.19921875" style="1" bestFit="1" customWidth="1"/>
    <col min="4" max="4" width="12.3984375" style="1" bestFit="1" customWidth="1"/>
    <col min="5" max="5" width="11.8984375" style="1" bestFit="1" customWidth="1"/>
    <col min="6" max="256" width="9.09765625" style="1"/>
    <col min="257" max="257" width="10.69921875" style="1" bestFit="1" customWidth="1"/>
    <col min="258" max="258" width="9" style="1" bestFit="1" customWidth="1"/>
    <col min="259" max="259" width="71.19921875" style="1" bestFit="1" customWidth="1"/>
    <col min="260" max="260" width="9.09765625" style="1"/>
    <col min="261" max="261" width="11.8984375" style="1" bestFit="1" customWidth="1"/>
    <col min="262" max="512" width="9.09765625" style="1"/>
    <col min="513" max="513" width="10.69921875" style="1" bestFit="1" customWidth="1"/>
    <col min="514" max="514" width="9" style="1" bestFit="1" customWidth="1"/>
    <col min="515" max="515" width="71.19921875" style="1" bestFit="1" customWidth="1"/>
    <col min="516" max="516" width="9.09765625" style="1"/>
    <col min="517" max="517" width="11.8984375" style="1" bestFit="1" customWidth="1"/>
    <col min="518" max="768" width="9.09765625" style="1"/>
    <col min="769" max="769" width="10.69921875" style="1" bestFit="1" customWidth="1"/>
    <col min="770" max="770" width="9" style="1" bestFit="1" customWidth="1"/>
    <col min="771" max="771" width="71.19921875" style="1" bestFit="1" customWidth="1"/>
    <col min="772" max="772" width="9.09765625" style="1"/>
    <col min="773" max="773" width="11.8984375" style="1" bestFit="1" customWidth="1"/>
    <col min="774" max="1024" width="9.09765625" style="1"/>
    <col min="1025" max="1025" width="10.69921875" style="1" bestFit="1" customWidth="1"/>
    <col min="1026" max="1026" width="9" style="1" bestFit="1" customWidth="1"/>
    <col min="1027" max="1027" width="71.19921875" style="1" bestFit="1" customWidth="1"/>
    <col min="1028" max="1028" width="9.09765625" style="1"/>
    <col min="1029" max="1029" width="11.8984375" style="1" bestFit="1" customWidth="1"/>
    <col min="1030" max="1280" width="9.09765625" style="1"/>
    <col min="1281" max="1281" width="10.69921875" style="1" bestFit="1" customWidth="1"/>
    <col min="1282" max="1282" width="9" style="1" bestFit="1" customWidth="1"/>
    <col min="1283" max="1283" width="71.19921875" style="1" bestFit="1" customWidth="1"/>
    <col min="1284" max="1284" width="9.09765625" style="1"/>
    <col min="1285" max="1285" width="11.8984375" style="1" bestFit="1" customWidth="1"/>
    <col min="1286" max="1536" width="9.09765625" style="1"/>
    <col min="1537" max="1537" width="10.69921875" style="1" bestFit="1" customWidth="1"/>
    <col min="1538" max="1538" width="9" style="1" bestFit="1" customWidth="1"/>
    <col min="1539" max="1539" width="71.19921875" style="1" bestFit="1" customWidth="1"/>
    <col min="1540" max="1540" width="9.09765625" style="1"/>
    <col min="1541" max="1541" width="11.8984375" style="1" bestFit="1" customWidth="1"/>
    <col min="1542" max="1792" width="9.09765625" style="1"/>
    <col min="1793" max="1793" width="10.69921875" style="1" bestFit="1" customWidth="1"/>
    <col min="1794" max="1794" width="9" style="1" bestFit="1" customWidth="1"/>
    <col min="1795" max="1795" width="71.19921875" style="1" bestFit="1" customWidth="1"/>
    <col min="1796" max="1796" width="9.09765625" style="1"/>
    <col min="1797" max="1797" width="11.8984375" style="1" bestFit="1" customWidth="1"/>
    <col min="1798" max="2048" width="9.09765625" style="1"/>
    <col min="2049" max="2049" width="10.69921875" style="1" bestFit="1" customWidth="1"/>
    <col min="2050" max="2050" width="9" style="1" bestFit="1" customWidth="1"/>
    <col min="2051" max="2051" width="71.19921875" style="1" bestFit="1" customWidth="1"/>
    <col min="2052" max="2052" width="9.09765625" style="1"/>
    <col min="2053" max="2053" width="11.8984375" style="1" bestFit="1" customWidth="1"/>
    <col min="2054" max="2304" width="9.09765625" style="1"/>
    <col min="2305" max="2305" width="10.69921875" style="1" bestFit="1" customWidth="1"/>
    <col min="2306" max="2306" width="9" style="1" bestFit="1" customWidth="1"/>
    <col min="2307" max="2307" width="71.19921875" style="1" bestFit="1" customWidth="1"/>
    <col min="2308" max="2308" width="9.09765625" style="1"/>
    <col min="2309" max="2309" width="11.8984375" style="1" bestFit="1" customWidth="1"/>
    <col min="2310" max="2560" width="9.09765625" style="1"/>
    <col min="2561" max="2561" width="10.69921875" style="1" bestFit="1" customWidth="1"/>
    <col min="2562" max="2562" width="9" style="1" bestFit="1" customWidth="1"/>
    <col min="2563" max="2563" width="71.19921875" style="1" bestFit="1" customWidth="1"/>
    <col min="2564" max="2564" width="9.09765625" style="1"/>
    <col min="2565" max="2565" width="11.8984375" style="1" bestFit="1" customWidth="1"/>
    <col min="2566" max="2816" width="9.09765625" style="1"/>
    <col min="2817" max="2817" width="10.69921875" style="1" bestFit="1" customWidth="1"/>
    <col min="2818" max="2818" width="9" style="1" bestFit="1" customWidth="1"/>
    <col min="2819" max="2819" width="71.19921875" style="1" bestFit="1" customWidth="1"/>
    <col min="2820" max="2820" width="9.09765625" style="1"/>
    <col min="2821" max="2821" width="11.8984375" style="1" bestFit="1" customWidth="1"/>
    <col min="2822" max="3072" width="9.09765625" style="1"/>
    <col min="3073" max="3073" width="10.69921875" style="1" bestFit="1" customWidth="1"/>
    <col min="3074" max="3074" width="9" style="1" bestFit="1" customWidth="1"/>
    <col min="3075" max="3075" width="71.19921875" style="1" bestFit="1" customWidth="1"/>
    <col min="3076" max="3076" width="9.09765625" style="1"/>
    <col min="3077" max="3077" width="11.8984375" style="1" bestFit="1" customWidth="1"/>
    <col min="3078" max="3328" width="9.09765625" style="1"/>
    <col min="3329" max="3329" width="10.69921875" style="1" bestFit="1" customWidth="1"/>
    <col min="3330" max="3330" width="9" style="1" bestFit="1" customWidth="1"/>
    <col min="3331" max="3331" width="71.19921875" style="1" bestFit="1" customWidth="1"/>
    <col min="3332" max="3332" width="9.09765625" style="1"/>
    <col min="3333" max="3333" width="11.8984375" style="1" bestFit="1" customWidth="1"/>
    <col min="3334" max="3584" width="9.09765625" style="1"/>
    <col min="3585" max="3585" width="10.69921875" style="1" bestFit="1" customWidth="1"/>
    <col min="3586" max="3586" width="9" style="1" bestFit="1" customWidth="1"/>
    <col min="3587" max="3587" width="71.19921875" style="1" bestFit="1" customWidth="1"/>
    <col min="3588" max="3588" width="9.09765625" style="1"/>
    <col min="3589" max="3589" width="11.8984375" style="1" bestFit="1" customWidth="1"/>
    <col min="3590" max="3840" width="9.09765625" style="1"/>
    <col min="3841" max="3841" width="10.69921875" style="1" bestFit="1" customWidth="1"/>
    <col min="3842" max="3842" width="9" style="1" bestFit="1" customWidth="1"/>
    <col min="3843" max="3843" width="71.19921875" style="1" bestFit="1" customWidth="1"/>
    <col min="3844" max="3844" width="9.09765625" style="1"/>
    <col min="3845" max="3845" width="11.8984375" style="1" bestFit="1" customWidth="1"/>
    <col min="3846" max="4096" width="9.09765625" style="1"/>
    <col min="4097" max="4097" width="10.69921875" style="1" bestFit="1" customWidth="1"/>
    <col min="4098" max="4098" width="9" style="1" bestFit="1" customWidth="1"/>
    <col min="4099" max="4099" width="71.19921875" style="1" bestFit="1" customWidth="1"/>
    <col min="4100" max="4100" width="9.09765625" style="1"/>
    <col min="4101" max="4101" width="11.8984375" style="1" bestFit="1" customWidth="1"/>
    <col min="4102" max="4352" width="9.09765625" style="1"/>
    <col min="4353" max="4353" width="10.69921875" style="1" bestFit="1" customWidth="1"/>
    <col min="4354" max="4354" width="9" style="1" bestFit="1" customWidth="1"/>
    <col min="4355" max="4355" width="71.19921875" style="1" bestFit="1" customWidth="1"/>
    <col min="4356" max="4356" width="9.09765625" style="1"/>
    <col min="4357" max="4357" width="11.8984375" style="1" bestFit="1" customWidth="1"/>
    <col min="4358" max="4608" width="9.09765625" style="1"/>
    <col min="4609" max="4609" width="10.69921875" style="1" bestFit="1" customWidth="1"/>
    <col min="4610" max="4610" width="9" style="1" bestFit="1" customWidth="1"/>
    <col min="4611" max="4611" width="71.19921875" style="1" bestFit="1" customWidth="1"/>
    <col min="4612" max="4612" width="9.09765625" style="1"/>
    <col min="4613" max="4613" width="11.8984375" style="1" bestFit="1" customWidth="1"/>
    <col min="4614" max="4864" width="9.09765625" style="1"/>
    <col min="4865" max="4865" width="10.69921875" style="1" bestFit="1" customWidth="1"/>
    <col min="4866" max="4866" width="9" style="1" bestFit="1" customWidth="1"/>
    <col min="4867" max="4867" width="71.19921875" style="1" bestFit="1" customWidth="1"/>
    <col min="4868" max="4868" width="9.09765625" style="1"/>
    <col min="4869" max="4869" width="11.8984375" style="1" bestFit="1" customWidth="1"/>
    <col min="4870" max="5120" width="9.09765625" style="1"/>
    <col min="5121" max="5121" width="10.69921875" style="1" bestFit="1" customWidth="1"/>
    <col min="5122" max="5122" width="9" style="1" bestFit="1" customWidth="1"/>
    <col min="5123" max="5123" width="71.19921875" style="1" bestFit="1" customWidth="1"/>
    <col min="5124" max="5124" width="9.09765625" style="1"/>
    <col min="5125" max="5125" width="11.8984375" style="1" bestFit="1" customWidth="1"/>
    <col min="5126" max="5376" width="9.09765625" style="1"/>
    <col min="5377" max="5377" width="10.69921875" style="1" bestFit="1" customWidth="1"/>
    <col min="5378" max="5378" width="9" style="1" bestFit="1" customWidth="1"/>
    <col min="5379" max="5379" width="71.19921875" style="1" bestFit="1" customWidth="1"/>
    <col min="5380" max="5380" width="9.09765625" style="1"/>
    <col min="5381" max="5381" width="11.8984375" style="1" bestFit="1" customWidth="1"/>
    <col min="5382" max="5632" width="9.09765625" style="1"/>
    <col min="5633" max="5633" width="10.69921875" style="1" bestFit="1" customWidth="1"/>
    <col min="5634" max="5634" width="9" style="1" bestFit="1" customWidth="1"/>
    <col min="5635" max="5635" width="71.19921875" style="1" bestFit="1" customWidth="1"/>
    <col min="5636" max="5636" width="9.09765625" style="1"/>
    <col min="5637" max="5637" width="11.8984375" style="1" bestFit="1" customWidth="1"/>
    <col min="5638" max="5888" width="9.09765625" style="1"/>
    <col min="5889" max="5889" width="10.69921875" style="1" bestFit="1" customWidth="1"/>
    <col min="5890" max="5890" width="9" style="1" bestFit="1" customWidth="1"/>
    <col min="5891" max="5891" width="71.19921875" style="1" bestFit="1" customWidth="1"/>
    <col min="5892" max="5892" width="9.09765625" style="1"/>
    <col min="5893" max="5893" width="11.8984375" style="1" bestFit="1" customWidth="1"/>
    <col min="5894" max="6144" width="9.09765625" style="1"/>
    <col min="6145" max="6145" width="10.69921875" style="1" bestFit="1" customWidth="1"/>
    <col min="6146" max="6146" width="9" style="1" bestFit="1" customWidth="1"/>
    <col min="6147" max="6147" width="71.19921875" style="1" bestFit="1" customWidth="1"/>
    <col min="6148" max="6148" width="9.09765625" style="1"/>
    <col min="6149" max="6149" width="11.8984375" style="1" bestFit="1" customWidth="1"/>
    <col min="6150" max="6400" width="9.09765625" style="1"/>
    <col min="6401" max="6401" width="10.69921875" style="1" bestFit="1" customWidth="1"/>
    <col min="6402" max="6402" width="9" style="1" bestFit="1" customWidth="1"/>
    <col min="6403" max="6403" width="71.19921875" style="1" bestFit="1" customWidth="1"/>
    <col min="6404" max="6404" width="9.09765625" style="1"/>
    <col min="6405" max="6405" width="11.8984375" style="1" bestFit="1" customWidth="1"/>
    <col min="6406" max="6656" width="9.09765625" style="1"/>
    <col min="6657" max="6657" width="10.69921875" style="1" bestFit="1" customWidth="1"/>
    <col min="6658" max="6658" width="9" style="1" bestFit="1" customWidth="1"/>
    <col min="6659" max="6659" width="71.19921875" style="1" bestFit="1" customWidth="1"/>
    <col min="6660" max="6660" width="9.09765625" style="1"/>
    <col min="6661" max="6661" width="11.8984375" style="1" bestFit="1" customWidth="1"/>
    <col min="6662" max="6912" width="9.09765625" style="1"/>
    <col min="6913" max="6913" width="10.69921875" style="1" bestFit="1" customWidth="1"/>
    <col min="6914" max="6914" width="9" style="1" bestFit="1" customWidth="1"/>
    <col min="6915" max="6915" width="71.19921875" style="1" bestFit="1" customWidth="1"/>
    <col min="6916" max="6916" width="9.09765625" style="1"/>
    <col min="6917" max="6917" width="11.8984375" style="1" bestFit="1" customWidth="1"/>
    <col min="6918" max="7168" width="9.09765625" style="1"/>
    <col min="7169" max="7169" width="10.69921875" style="1" bestFit="1" customWidth="1"/>
    <col min="7170" max="7170" width="9" style="1" bestFit="1" customWidth="1"/>
    <col min="7171" max="7171" width="71.19921875" style="1" bestFit="1" customWidth="1"/>
    <col min="7172" max="7172" width="9.09765625" style="1"/>
    <col min="7173" max="7173" width="11.8984375" style="1" bestFit="1" customWidth="1"/>
    <col min="7174" max="7424" width="9.09765625" style="1"/>
    <col min="7425" max="7425" width="10.69921875" style="1" bestFit="1" customWidth="1"/>
    <col min="7426" max="7426" width="9" style="1" bestFit="1" customWidth="1"/>
    <col min="7427" max="7427" width="71.19921875" style="1" bestFit="1" customWidth="1"/>
    <col min="7428" max="7428" width="9.09765625" style="1"/>
    <col min="7429" max="7429" width="11.8984375" style="1" bestFit="1" customWidth="1"/>
    <col min="7430" max="7680" width="9.09765625" style="1"/>
    <col min="7681" max="7681" width="10.69921875" style="1" bestFit="1" customWidth="1"/>
    <col min="7682" max="7682" width="9" style="1" bestFit="1" customWidth="1"/>
    <col min="7683" max="7683" width="71.19921875" style="1" bestFit="1" customWidth="1"/>
    <col min="7684" max="7684" width="9.09765625" style="1"/>
    <col min="7685" max="7685" width="11.8984375" style="1" bestFit="1" customWidth="1"/>
    <col min="7686" max="7936" width="9.09765625" style="1"/>
    <col min="7937" max="7937" width="10.69921875" style="1" bestFit="1" customWidth="1"/>
    <col min="7938" max="7938" width="9" style="1" bestFit="1" customWidth="1"/>
    <col min="7939" max="7939" width="71.19921875" style="1" bestFit="1" customWidth="1"/>
    <col min="7940" max="7940" width="9.09765625" style="1"/>
    <col min="7941" max="7941" width="11.8984375" style="1" bestFit="1" customWidth="1"/>
    <col min="7942" max="8192" width="9.09765625" style="1"/>
    <col min="8193" max="8193" width="10.69921875" style="1" bestFit="1" customWidth="1"/>
    <col min="8194" max="8194" width="9" style="1" bestFit="1" customWidth="1"/>
    <col min="8195" max="8195" width="71.19921875" style="1" bestFit="1" customWidth="1"/>
    <col min="8196" max="8196" width="9.09765625" style="1"/>
    <col min="8197" max="8197" width="11.8984375" style="1" bestFit="1" customWidth="1"/>
    <col min="8198" max="8448" width="9.09765625" style="1"/>
    <col min="8449" max="8449" width="10.69921875" style="1" bestFit="1" customWidth="1"/>
    <col min="8450" max="8450" width="9" style="1" bestFit="1" customWidth="1"/>
    <col min="8451" max="8451" width="71.19921875" style="1" bestFit="1" customWidth="1"/>
    <col min="8452" max="8452" width="9.09765625" style="1"/>
    <col min="8453" max="8453" width="11.8984375" style="1" bestFit="1" customWidth="1"/>
    <col min="8454" max="8704" width="9.09765625" style="1"/>
    <col min="8705" max="8705" width="10.69921875" style="1" bestFit="1" customWidth="1"/>
    <col min="8706" max="8706" width="9" style="1" bestFit="1" customWidth="1"/>
    <col min="8707" max="8707" width="71.19921875" style="1" bestFit="1" customWidth="1"/>
    <col min="8708" max="8708" width="9.09765625" style="1"/>
    <col min="8709" max="8709" width="11.8984375" style="1" bestFit="1" customWidth="1"/>
    <col min="8710" max="8960" width="9.09765625" style="1"/>
    <col min="8961" max="8961" width="10.69921875" style="1" bestFit="1" customWidth="1"/>
    <col min="8962" max="8962" width="9" style="1" bestFit="1" customWidth="1"/>
    <col min="8963" max="8963" width="71.19921875" style="1" bestFit="1" customWidth="1"/>
    <col min="8964" max="8964" width="9.09765625" style="1"/>
    <col min="8965" max="8965" width="11.8984375" style="1" bestFit="1" customWidth="1"/>
    <col min="8966" max="9216" width="9.09765625" style="1"/>
    <col min="9217" max="9217" width="10.69921875" style="1" bestFit="1" customWidth="1"/>
    <col min="9218" max="9218" width="9" style="1" bestFit="1" customWidth="1"/>
    <col min="9219" max="9219" width="71.19921875" style="1" bestFit="1" customWidth="1"/>
    <col min="9220" max="9220" width="9.09765625" style="1"/>
    <col min="9221" max="9221" width="11.8984375" style="1" bestFit="1" customWidth="1"/>
    <col min="9222" max="9472" width="9.09765625" style="1"/>
    <col min="9473" max="9473" width="10.69921875" style="1" bestFit="1" customWidth="1"/>
    <col min="9474" max="9474" width="9" style="1" bestFit="1" customWidth="1"/>
    <col min="9475" max="9475" width="71.19921875" style="1" bestFit="1" customWidth="1"/>
    <col min="9476" max="9476" width="9.09765625" style="1"/>
    <col min="9477" max="9477" width="11.8984375" style="1" bestFit="1" customWidth="1"/>
    <col min="9478" max="9728" width="9.09765625" style="1"/>
    <col min="9729" max="9729" width="10.69921875" style="1" bestFit="1" customWidth="1"/>
    <col min="9730" max="9730" width="9" style="1" bestFit="1" customWidth="1"/>
    <col min="9731" max="9731" width="71.19921875" style="1" bestFit="1" customWidth="1"/>
    <col min="9732" max="9732" width="9.09765625" style="1"/>
    <col min="9733" max="9733" width="11.8984375" style="1" bestFit="1" customWidth="1"/>
    <col min="9734" max="9984" width="9.09765625" style="1"/>
    <col min="9985" max="9985" width="10.69921875" style="1" bestFit="1" customWidth="1"/>
    <col min="9986" max="9986" width="9" style="1" bestFit="1" customWidth="1"/>
    <col min="9987" max="9987" width="71.19921875" style="1" bestFit="1" customWidth="1"/>
    <col min="9988" max="9988" width="9.09765625" style="1"/>
    <col min="9989" max="9989" width="11.8984375" style="1" bestFit="1" customWidth="1"/>
    <col min="9990" max="10240" width="9.09765625" style="1"/>
    <col min="10241" max="10241" width="10.69921875" style="1" bestFit="1" customWidth="1"/>
    <col min="10242" max="10242" width="9" style="1" bestFit="1" customWidth="1"/>
    <col min="10243" max="10243" width="71.19921875" style="1" bestFit="1" customWidth="1"/>
    <col min="10244" max="10244" width="9.09765625" style="1"/>
    <col min="10245" max="10245" width="11.8984375" style="1" bestFit="1" customWidth="1"/>
    <col min="10246" max="10496" width="9.09765625" style="1"/>
    <col min="10497" max="10497" width="10.69921875" style="1" bestFit="1" customWidth="1"/>
    <col min="10498" max="10498" width="9" style="1" bestFit="1" customWidth="1"/>
    <col min="10499" max="10499" width="71.19921875" style="1" bestFit="1" customWidth="1"/>
    <col min="10500" max="10500" width="9.09765625" style="1"/>
    <col min="10501" max="10501" width="11.8984375" style="1" bestFit="1" customWidth="1"/>
    <col min="10502" max="10752" width="9.09765625" style="1"/>
    <col min="10753" max="10753" width="10.69921875" style="1" bestFit="1" customWidth="1"/>
    <col min="10754" max="10754" width="9" style="1" bestFit="1" customWidth="1"/>
    <col min="10755" max="10755" width="71.19921875" style="1" bestFit="1" customWidth="1"/>
    <col min="10756" max="10756" width="9.09765625" style="1"/>
    <col min="10757" max="10757" width="11.8984375" style="1" bestFit="1" customWidth="1"/>
    <col min="10758" max="11008" width="9.09765625" style="1"/>
    <col min="11009" max="11009" width="10.69921875" style="1" bestFit="1" customWidth="1"/>
    <col min="11010" max="11010" width="9" style="1" bestFit="1" customWidth="1"/>
    <col min="11011" max="11011" width="71.19921875" style="1" bestFit="1" customWidth="1"/>
    <col min="11012" max="11012" width="9.09765625" style="1"/>
    <col min="11013" max="11013" width="11.8984375" style="1" bestFit="1" customWidth="1"/>
    <col min="11014" max="11264" width="9.09765625" style="1"/>
    <col min="11265" max="11265" width="10.69921875" style="1" bestFit="1" customWidth="1"/>
    <col min="11266" max="11266" width="9" style="1" bestFit="1" customWidth="1"/>
    <col min="11267" max="11267" width="71.19921875" style="1" bestFit="1" customWidth="1"/>
    <col min="11268" max="11268" width="9.09765625" style="1"/>
    <col min="11269" max="11269" width="11.8984375" style="1" bestFit="1" customWidth="1"/>
    <col min="11270" max="11520" width="9.09765625" style="1"/>
    <col min="11521" max="11521" width="10.69921875" style="1" bestFit="1" customWidth="1"/>
    <col min="11522" max="11522" width="9" style="1" bestFit="1" customWidth="1"/>
    <col min="11523" max="11523" width="71.19921875" style="1" bestFit="1" customWidth="1"/>
    <col min="11524" max="11524" width="9.09765625" style="1"/>
    <col min="11525" max="11525" width="11.8984375" style="1" bestFit="1" customWidth="1"/>
    <col min="11526" max="11776" width="9.09765625" style="1"/>
    <col min="11777" max="11777" width="10.69921875" style="1" bestFit="1" customWidth="1"/>
    <col min="11778" max="11778" width="9" style="1" bestFit="1" customWidth="1"/>
    <col min="11779" max="11779" width="71.19921875" style="1" bestFit="1" customWidth="1"/>
    <col min="11780" max="11780" width="9.09765625" style="1"/>
    <col min="11781" max="11781" width="11.8984375" style="1" bestFit="1" customWidth="1"/>
    <col min="11782" max="12032" width="9.09765625" style="1"/>
    <col min="12033" max="12033" width="10.69921875" style="1" bestFit="1" customWidth="1"/>
    <col min="12034" max="12034" width="9" style="1" bestFit="1" customWidth="1"/>
    <col min="12035" max="12035" width="71.19921875" style="1" bestFit="1" customWidth="1"/>
    <col min="12036" max="12036" width="9.09765625" style="1"/>
    <col min="12037" max="12037" width="11.8984375" style="1" bestFit="1" customWidth="1"/>
    <col min="12038" max="12288" width="9.09765625" style="1"/>
    <col min="12289" max="12289" width="10.69921875" style="1" bestFit="1" customWidth="1"/>
    <col min="12290" max="12290" width="9" style="1" bestFit="1" customWidth="1"/>
    <col min="12291" max="12291" width="71.19921875" style="1" bestFit="1" customWidth="1"/>
    <col min="12292" max="12292" width="9.09765625" style="1"/>
    <col min="12293" max="12293" width="11.8984375" style="1" bestFit="1" customWidth="1"/>
    <col min="12294" max="12544" width="9.09765625" style="1"/>
    <col min="12545" max="12545" width="10.69921875" style="1" bestFit="1" customWidth="1"/>
    <col min="12546" max="12546" width="9" style="1" bestFit="1" customWidth="1"/>
    <col min="12547" max="12547" width="71.19921875" style="1" bestFit="1" customWidth="1"/>
    <col min="12548" max="12548" width="9.09765625" style="1"/>
    <col min="12549" max="12549" width="11.8984375" style="1" bestFit="1" customWidth="1"/>
    <col min="12550" max="12800" width="9.09765625" style="1"/>
    <col min="12801" max="12801" width="10.69921875" style="1" bestFit="1" customWidth="1"/>
    <col min="12802" max="12802" width="9" style="1" bestFit="1" customWidth="1"/>
    <col min="12803" max="12803" width="71.19921875" style="1" bestFit="1" customWidth="1"/>
    <col min="12804" max="12804" width="9.09765625" style="1"/>
    <col min="12805" max="12805" width="11.8984375" style="1" bestFit="1" customWidth="1"/>
    <col min="12806" max="13056" width="9.09765625" style="1"/>
    <col min="13057" max="13057" width="10.69921875" style="1" bestFit="1" customWidth="1"/>
    <col min="13058" max="13058" width="9" style="1" bestFit="1" customWidth="1"/>
    <col min="13059" max="13059" width="71.19921875" style="1" bestFit="1" customWidth="1"/>
    <col min="13060" max="13060" width="9.09765625" style="1"/>
    <col min="13061" max="13061" width="11.8984375" style="1" bestFit="1" customWidth="1"/>
    <col min="13062" max="13312" width="9.09765625" style="1"/>
    <col min="13313" max="13313" width="10.69921875" style="1" bestFit="1" customWidth="1"/>
    <col min="13314" max="13314" width="9" style="1" bestFit="1" customWidth="1"/>
    <col min="13315" max="13315" width="71.19921875" style="1" bestFit="1" customWidth="1"/>
    <col min="13316" max="13316" width="9.09765625" style="1"/>
    <col min="13317" max="13317" width="11.8984375" style="1" bestFit="1" customWidth="1"/>
    <col min="13318" max="13568" width="9.09765625" style="1"/>
    <col min="13569" max="13569" width="10.69921875" style="1" bestFit="1" customWidth="1"/>
    <col min="13570" max="13570" width="9" style="1" bestFit="1" customWidth="1"/>
    <col min="13571" max="13571" width="71.19921875" style="1" bestFit="1" customWidth="1"/>
    <col min="13572" max="13572" width="9.09765625" style="1"/>
    <col min="13573" max="13573" width="11.8984375" style="1" bestFit="1" customWidth="1"/>
    <col min="13574" max="13824" width="9.09765625" style="1"/>
    <col min="13825" max="13825" width="10.69921875" style="1" bestFit="1" customWidth="1"/>
    <col min="13826" max="13826" width="9" style="1" bestFit="1" customWidth="1"/>
    <col min="13827" max="13827" width="71.19921875" style="1" bestFit="1" customWidth="1"/>
    <col min="13828" max="13828" width="9.09765625" style="1"/>
    <col min="13829" max="13829" width="11.8984375" style="1" bestFit="1" customWidth="1"/>
    <col min="13830" max="14080" width="9.09765625" style="1"/>
    <col min="14081" max="14081" width="10.69921875" style="1" bestFit="1" customWidth="1"/>
    <col min="14082" max="14082" width="9" style="1" bestFit="1" customWidth="1"/>
    <col min="14083" max="14083" width="71.19921875" style="1" bestFit="1" customWidth="1"/>
    <col min="14084" max="14084" width="9.09765625" style="1"/>
    <col min="14085" max="14085" width="11.8984375" style="1" bestFit="1" customWidth="1"/>
    <col min="14086" max="14336" width="9.09765625" style="1"/>
    <col min="14337" max="14337" width="10.69921875" style="1" bestFit="1" customWidth="1"/>
    <col min="14338" max="14338" width="9" style="1" bestFit="1" customWidth="1"/>
    <col min="14339" max="14339" width="71.19921875" style="1" bestFit="1" customWidth="1"/>
    <col min="14340" max="14340" width="9.09765625" style="1"/>
    <col min="14341" max="14341" width="11.8984375" style="1" bestFit="1" customWidth="1"/>
    <col min="14342" max="14592" width="9.09765625" style="1"/>
    <col min="14593" max="14593" width="10.69921875" style="1" bestFit="1" customWidth="1"/>
    <col min="14594" max="14594" width="9" style="1" bestFit="1" customWidth="1"/>
    <col min="14595" max="14595" width="71.19921875" style="1" bestFit="1" customWidth="1"/>
    <col min="14596" max="14596" width="9.09765625" style="1"/>
    <col min="14597" max="14597" width="11.8984375" style="1" bestFit="1" customWidth="1"/>
    <col min="14598" max="14848" width="9.09765625" style="1"/>
    <col min="14849" max="14849" width="10.69921875" style="1" bestFit="1" customWidth="1"/>
    <col min="14850" max="14850" width="9" style="1" bestFit="1" customWidth="1"/>
    <col min="14851" max="14851" width="71.19921875" style="1" bestFit="1" customWidth="1"/>
    <col min="14852" max="14852" width="9.09765625" style="1"/>
    <col min="14853" max="14853" width="11.8984375" style="1" bestFit="1" customWidth="1"/>
    <col min="14854" max="15104" width="9.09765625" style="1"/>
    <col min="15105" max="15105" width="10.69921875" style="1" bestFit="1" customWidth="1"/>
    <col min="15106" max="15106" width="9" style="1" bestFit="1" customWidth="1"/>
    <col min="15107" max="15107" width="71.19921875" style="1" bestFit="1" customWidth="1"/>
    <col min="15108" max="15108" width="9.09765625" style="1"/>
    <col min="15109" max="15109" width="11.8984375" style="1" bestFit="1" customWidth="1"/>
    <col min="15110" max="15360" width="9.09765625" style="1"/>
    <col min="15361" max="15361" width="10.69921875" style="1" bestFit="1" customWidth="1"/>
    <col min="15362" max="15362" width="9" style="1" bestFit="1" customWidth="1"/>
    <col min="15363" max="15363" width="71.19921875" style="1" bestFit="1" customWidth="1"/>
    <col min="15364" max="15364" width="9.09765625" style="1"/>
    <col min="15365" max="15365" width="11.8984375" style="1" bestFit="1" customWidth="1"/>
    <col min="15366" max="15616" width="9.09765625" style="1"/>
    <col min="15617" max="15617" width="10.69921875" style="1" bestFit="1" customWidth="1"/>
    <col min="15618" max="15618" width="9" style="1" bestFit="1" customWidth="1"/>
    <col min="15619" max="15619" width="71.19921875" style="1" bestFit="1" customWidth="1"/>
    <col min="15620" max="15620" width="9.09765625" style="1"/>
    <col min="15621" max="15621" width="11.8984375" style="1" bestFit="1" customWidth="1"/>
    <col min="15622" max="15872" width="9.09765625" style="1"/>
    <col min="15873" max="15873" width="10.69921875" style="1" bestFit="1" customWidth="1"/>
    <col min="15874" max="15874" width="9" style="1" bestFit="1" customWidth="1"/>
    <col min="15875" max="15875" width="71.19921875" style="1" bestFit="1" customWidth="1"/>
    <col min="15876" max="15876" width="9.09765625" style="1"/>
    <col min="15877" max="15877" width="11.8984375" style="1" bestFit="1" customWidth="1"/>
    <col min="15878" max="16128" width="9.09765625" style="1"/>
    <col min="16129" max="16129" width="10.69921875" style="1" bestFit="1" customWidth="1"/>
    <col min="16130" max="16130" width="9" style="1" bestFit="1" customWidth="1"/>
    <col min="16131" max="16131" width="71.19921875" style="1" bestFit="1" customWidth="1"/>
    <col min="16132" max="16132" width="9.09765625" style="1"/>
    <col min="16133" max="16133" width="11.8984375" style="1" bestFit="1" customWidth="1"/>
    <col min="16134" max="16384" width="9.09765625" style="1"/>
  </cols>
  <sheetData>
    <row r="1" spans="1:13" x14ac:dyDescent="0.25">
      <c r="B1" s="86" t="s">
        <v>46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x14ac:dyDescent="0.25">
      <c r="A2" s="1" t="s">
        <v>47</v>
      </c>
      <c r="B2" s="1" t="s">
        <v>48</v>
      </c>
      <c r="C2" s="1" t="s">
        <v>1</v>
      </c>
      <c r="D2" s="1" t="s">
        <v>2</v>
      </c>
    </row>
    <row r="3" spans="1:13" x14ac:dyDescent="0.25">
      <c r="A3" s="3">
        <v>10</v>
      </c>
      <c r="B3" s="3">
        <v>0</v>
      </c>
      <c r="C3" s="24" t="s">
        <v>3</v>
      </c>
      <c r="D3" s="5">
        <f>D4+D5</f>
        <v>38.091426319999997</v>
      </c>
    </row>
    <row r="4" spans="1:13" x14ac:dyDescent="0.25">
      <c r="A4" s="3">
        <v>12</v>
      </c>
      <c r="B4" s="3">
        <v>2</v>
      </c>
      <c r="C4" s="24" t="s">
        <v>28</v>
      </c>
      <c r="D4" s="5">
        <v>0</v>
      </c>
      <c r="E4" s="31"/>
      <c r="F4" s="13"/>
    </row>
    <row r="5" spans="1:13" x14ac:dyDescent="0.25">
      <c r="A5" s="3">
        <v>14</v>
      </c>
      <c r="B5" s="3">
        <v>2</v>
      </c>
      <c r="C5" s="24" t="s">
        <v>29</v>
      </c>
      <c r="D5" s="38">
        <v>38.091426319999997</v>
      </c>
      <c r="E5" s="31"/>
      <c r="F5" s="13"/>
    </row>
    <row r="6" spans="1:13" x14ac:dyDescent="0.25">
      <c r="A6" s="3"/>
      <c r="B6" s="3"/>
      <c r="C6" s="24"/>
      <c r="D6" s="5"/>
      <c r="E6" s="3"/>
    </row>
    <row r="7" spans="1:13" x14ac:dyDescent="0.25">
      <c r="A7" s="3">
        <v>25</v>
      </c>
      <c r="B7" s="3">
        <v>0</v>
      </c>
      <c r="C7" s="24" t="s">
        <v>6</v>
      </c>
      <c r="D7" s="5">
        <f>D9</f>
        <v>0.50147999999999993</v>
      </c>
    </row>
    <row r="8" spans="1:13" x14ac:dyDescent="0.25">
      <c r="A8" s="3">
        <v>30</v>
      </c>
      <c r="B8" s="3">
        <v>2</v>
      </c>
      <c r="C8" s="24" t="s">
        <v>7</v>
      </c>
      <c r="D8" s="5">
        <v>0</v>
      </c>
      <c r="E8" s="3"/>
    </row>
    <row r="9" spans="1:13" x14ac:dyDescent="0.25">
      <c r="A9" s="3">
        <v>40</v>
      </c>
      <c r="B9" s="3">
        <v>2</v>
      </c>
      <c r="C9" s="24" t="s">
        <v>8</v>
      </c>
      <c r="D9" s="33">
        <v>0.50147999999999993</v>
      </c>
      <c r="E9" s="3"/>
    </row>
    <row r="10" spans="1:13" x14ac:dyDescent="0.25">
      <c r="A10" s="3"/>
      <c r="B10" s="3"/>
      <c r="C10" s="24"/>
      <c r="D10" s="5"/>
      <c r="E10" s="3"/>
    </row>
    <row r="11" spans="1:13" x14ac:dyDescent="0.25">
      <c r="A11" s="3">
        <v>45</v>
      </c>
      <c r="B11" s="3">
        <v>0</v>
      </c>
      <c r="C11" s="24" t="s">
        <v>30</v>
      </c>
      <c r="D11" s="5"/>
    </row>
    <row r="12" spans="1:13" x14ac:dyDescent="0.25">
      <c r="A12" s="3">
        <v>50</v>
      </c>
      <c r="B12" s="3">
        <v>2</v>
      </c>
      <c r="C12" s="24" t="s">
        <v>38</v>
      </c>
      <c r="D12" s="5">
        <v>0</v>
      </c>
      <c r="E12" s="3"/>
    </row>
    <row r="13" spans="1:13" x14ac:dyDescent="0.25">
      <c r="A13" s="3">
        <v>60</v>
      </c>
      <c r="B13" s="3">
        <v>2</v>
      </c>
      <c r="C13" s="24" t="s">
        <v>11</v>
      </c>
      <c r="D13" s="5">
        <v>0</v>
      </c>
      <c r="E13" s="3"/>
    </row>
    <row r="14" spans="1:13" x14ac:dyDescent="0.25">
      <c r="A14" s="3">
        <v>65</v>
      </c>
      <c r="B14" s="3">
        <v>2</v>
      </c>
      <c r="C14" s="24" t="s">
        <v>31</v>
      </c>
      <c r="D14" s="5">
        <v>0</v>
      </c>
      <c r="E14" s="3"/>
    </row>
    <row r="15" spans="1:13" x14ac:dyDescent="0.25">
      <c r="A15" s="3"/>
      <c r="B15" s="3"/>
      <c r="C15" s="24"/>
      <c r="D15" s="5"/>
      <c r="E15" s="3"/>
    </row>
    <row r="16" spans="1:13" x14ac:dyDescent="0.25">
      <c r="A16" s="3">
        <v>70</v>
      </c>
      <c r="B16" s="3">
        <v>0</v>
      </c>
      <c r="C16" s="24" t="s">
        <v>13</v>
      </c>
      <c r="D16" s="5">
        <f>SUM(D17:D24)</f>
        <v>9.2176561029999995</v>
      </c>
    </row>
    <row r="17" spans="1:7" x14ac:dyDescent="0.25">
      <c r="A17" s="3">
        <v>80</v>
      </c>
      <c r="B17" s="3">
        <v>3</v>
      </c>
      <c r="C17" s="24" t="s">
        <v>32</v>
      </c>
      <c r="D17" s="8">
        <v>0</v>
      </c>
      <c r="E17" s="3"/>
    </row>
    <row r="18" spans="1:7" x14ac:dyDescent="0.25">
      <c r="A18" s="3">
        <v>85</v>
      </c>
      <c r="B18" s="3">
        <v>3</v>
      </c>
      <c r="C18" s="24" t="s">
        <v>39</v>
      </c>
      <c r="D18" s="8">
        <v>7.6303999999999997E-2</v>
      </c>
      <c r="E18" s="3"/>
    </row>
    <row r="19" spans="1:7" x14ac:dyDescent="0.25">
      <c r="A19" s="3">
        <v>90</v>
      </c>
      <c r="B19" s="3">
        <v>3</v>
      </c>
      <c r="C19" s="24" t="s">
        <v>40</v>
      </c>
      <c r="D19" s="8">
        <v>0</v>
      </c>
      <c r="E19" s="3"/>
    </row>
    <row r="20" spans="1:7" x14ac:dyDescent="0.25">
      <c r="A20" s="3">
        <v>100</v>
      </c>
      <c r="B20" s="3">
        <v>3</v>
      </c>
      <c r="C20" s="24" t="s">
        <v>41</v>
      </c>
      <c r="D20" s="8">
        <v>0</v>
      </c>
      <c r="E20" s="3"/>
    </row>
    <row r="21" spans="1:7" x14ac:dyDescent="0.25">
      <c r="A21" s="3">
        <v>105</v>
      </c>
      <c r="B21" s="3">
        <v>3</v>
      </c>
      <c r="C21" s="24" t="s">
        <v>42</v>
      </c>
      <c r="D21" s="8">
        <v>0</v>
      </c>
      <c r="E21" s="31"/>
      <c r="F21" s="13"/>
      <c r="G21" s="13"/>
    </row>
    <row r="22" spans="1:7" x14ac:dyDescent="0.25">
      <c r="A22" s="3">
        <v>110</v>
      </c>
      <c r="B22" s="3">
        <v>3</v>
      </c>
      <c r="C22" s="24" t="s">
        <v>43</v>
      </c>
      <c r="D22" s="48">
        <v>0.95687897599999994</v>
      </c>
      <c r="E22" s="31"/>
      <c r="F22" s="13"/>
    </row>
    <row r="23" spans="1:7" x14ac:dyDescent="0.25">
      <c r="A23" s="3">
        <v>120</v>
      </c>
      <c r="B23" s="3">
        <v>3</v>
      </c>
      <c r="C23" s="24" t="s">
        <v>44</v>
      </c>
      <c r="D23" s="8">
        <v>0</v>
      </c>
      <c r="E23" s="31"/>
      <c r="F23" s="13"/>
    </row>
    <row r="24" spans="1:7" x14ac:dyDescent="0.25">
      <c r="A24" s="3">
        <v>130</v>
      </c>
      <c r="B24" s="3">
        <v>3</v>
      </c>
      <c r="C24" s="24" t="s">
        <v>45</v>
      </c>
      <c r="D24" s="48">
        <v>8.1844731269999986</v>
      </c>
      <c r="E24" s="31"/>
      <c r="F24" s="13"/>
    </row>
    <row r="25" spans="1:7" x14ac:dyDescent="0.25">
      <c r="A25" s="3"/>
      <c r="B25" s="3"/>
      <c r="C25" s="24"/>
      <c r="D25" s="8"/>
      <c r="E25" s="3"/>
    </row>
    <row r="26" spans="1:7" x14ac:dyDescent="0.25">
      <c r="A26" s="3">
        <v>140</v>
      </c>
      <c r="B26" s="3">
        <v>0</v>
      </c>
      <c r="C26" s="24" t="s">
        <v>16</v>
      </c>
      <c r="D26" s="5">
        <v>0</v>
      </c>
    </row>
    <row r="27" spans="1:7" x14ac:dyDescent="0.25">
      <c r="A27" s="3">
        <v>145</v>
      </c>
      <c r="B27" s="3">
        <v>2</v>
      </c>
      <c r="C27" s="24" t="s">
        <v>17</v>
      </c>
      <c r="D27" s="5">
        <v>0</v>
      </c>
      <c r="E27" s="3"/>
    </row>
    <row r="28" spans="1:7" x14ac:dyDescent="0.25">
      <c r="A28" s="3">
        <v>150</v>
      </c>
      <c r="B28" s="3">
        <v>2</v>
      </c>
      <c r="C28" s="24" t="s">
        <v>18</v>
      </c>
      <c r="D28" s="5">
        <v>0</v>
      </c>
      <c r="E28" s="3"/>
    </row>
    <row r="29" spans="1:7" x14ac:dyDescent="0.25">
      <c r="A29" s="3"/>
      <c r="B29" s="3"/>
      <c r="C29" s="24"/>
      <c r="D29" s="5"/>
      <c r="E29" s="3"/>
    </row>
    <row r="30" spans="1:7" x14ac:dyDescent="0.25">
      <c r="A30" s="3">
        <v>160</v>
      </c>
      <c r="B30" s="3">
        <v>2</v>
      </c>
      <c r="C30" s="24" t="s">
        <v>34</v>
      </c>
      <c r="D30" s="5">
        <f>+D26+D16+D12+D7+D3</f>
        <v>47.810562422999993</v>
      </c>
      <c r="E30" s="3"/>
    </row>
    <row r="31" spans="1:7" x14ac:dyDescent="0.25">
      <c r="A31" s="3"/>
      <c r="B31" s="3"/>
      <c r="C31" s="24"/>
      <c r="D31" s="5"/>
      <c r="E31" s="3"/>
    </row>
    <row r="32" spans="1:7" x14ac:dyDescent="0.25">
      <c r="A32" s="3">
        <v>162</v>
      </c>
      <c r="B32" s="3">
        <v>0</v>
      </c>
      <c r="C32" s="24" t="s">
        <v>20</v>
      </c>
      <c r="D32" s="8"/>
    </row>
    <row r="33" spans="1:5" ht="27.6" x14ac:dyDescent="0.25">
      <c r="A33" s="3">
        <v>165</v>
      </c>
      <c r="B33" s="3">
        <v>2</v>
      </c>
      <c r="C33" s="42" t="s">
        <v>21</v>
      </c>
      <c r="D33" s="39">
        <f>+(D26+D16+D12)/D37</f>
        <v>1.2936334946810004E-4</v>
      </c>
      <c r="E33" s="3"/>
    </row>
    <row r="34" spans="1:5" x14ac:dyDescent="0.25">
      <c r="A34" s="3">
        <v>167</v>
      </c>
      <c r="B34" s="3">
        <v>2</v>
      </c>
      <c r="C34" s="24" t="s">
        <v>35</v>
      </c>
      <c r="D34" s="39">
        <f>+D30/D35</f>
        <v>6.0840587272596735E-4</v>
      </c>
      <c r="E34" s="3"/>
    </row>
    <row r="35" spans="1:5" x14ac:dyDescent="0.25">
      <c r="A35" s="3">
        <v>170</v>
      </c>
      <c r="B35" s="3">
        <v>2</v>
      </c>
      <c r="C35" s="24" t="s">
        <v>36</v>
      </c>
      <c r="D35" s="22">
        <f>(71254+(85912669.7061433/1000))/2</f>
        <v>78583.334853071661</v>
      </c>
      <c r="E35" s="3"/>
    </row>
    <row r="36" spans="1:5" x14ac:dyDescent="0.25">
      <c r="D36" s="49"/>
    </row>
    <row r="37" spans="1:5" ht="15.6" x14ac:dyDescent="0.3">
      <c r="B37" s="3" t="s">
        <v>24</v>
      </c>
      <c r="C37" s="6" t="s">
        <v>25</v>
      </c>
      <c r="D37" s="41">
        <v>71254</v>
      </c>
    </row>
  </sheetData>
  <mergeCells count="1">
    <mergeCell ref="B1:M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37B52-0303-409C-811C-C39E59202D9B}">
  <dimension ref="A1:M37"/>
  <sheetViews>
    <sheetView rightToLeft="1" zoomScale="80" zoomScaleNormal="80" workbookViewId="0">
      <selection activeCell="H33" activeCellId="4" sqref="H34 H31 H30 H16 H33"/>
    </sheetView>
  </sheetViews>
  <sheetFormatPr defaultColWidth="9.09765625" defaultRowHeight="13.8" x14ac:dyDescent="0.25"/>
  <cols>
    <col min="1" max="1" width="10.69921875" style="1" bestFit="1" customWidth="1"/>
    <col min="2" max="2" width="9" style="1" bestFit="1" customWidth="1"/>
    <col min="3" max="3" width="71.19921875" style="1" bestFit="1" customWidth="1"/>
    <col min="4" max="4" width="10.8984375" style="1" bestFit="1" customWidth="1"/>
    <col min="5" max="5" width="11.8984375" style="1" bestFit="1" customWidth="1"/>
    <col min="6" max="256" width="9.09765625" style="1"/>
    <col min="257" max="257" width="10.69921875" style="1" bestFit="1" customWidth="1"/>
    <col min="258" max="258" width="9" style="1" bestFit="1" customWidth="1"/>
    <col min="259" max="259" width="71.19921875" style="1" bestFit="1" customWidth="1"/>
    <col min="260" max="260" width="10.8984375" style="1" bestFit="1" customWidth="1"/>
    <col min="261" max="261" width="11.8984375" style="1" bestFit="1" customWidth="1"/>
    <col min="262" max="512" width="9.09765625" style="1"/>
    <col min="513" max="513" width="10.69921875" style="1" bestFit="1" customWidth="1"/>
    <col min="514" max="514" width="9" style="1" bestFit="1" customWidth="1"/>
    <col min="515" max="515" width="71.19921875" style="1" bestFit="1" customWidth="1"/>
    <col min="516" max="516" width="10.8984375" style="1" bestFit="1" customWidth="1"/>
    <col min="517" max="517" width="11.8984375" style="1" bestFit="1" customWidth="1"/>
    <col min="518" max="768" width="9.09765625" style="1"/>
    <col min="769" max="769" width="10.69921875" style="1" bestFit="1" customWidth="1"/>
    <col min="770" max="770" width="9" style="1" bestFit="1" customWidth="1"/>
    <col min="771" max="771" width="71.19921875" style="1" bestFit="1" customWidth="1"/>
    <col min="772" max="772" width="10.8984375" style="1" bestFit="1" customWidth="1"/>
    <col min="773" max="773" width="11.8984375" style="1" bestFit="1" customWidth="1"/>
    <col min="774" max="1024" width="9.09765625" style="1"/>
    <col min="1025" max="1025" width="10.69921875" style="1" bestFit="1" customWidth="1"/>
    <col min="1026" max="1026" width="9" style="1" bestFit="1" customWidth="1"/>
    <col min="1027" max="1027" width="71.19921875" style="1" bestFit="1" customWidth="1"/>
    <col min="1028" max="1028" width="10.8984375" style="1" bestFit="1" customWidth="1"/>
    <col min="1029" max="1029" width="11.8984375" style="1" bestFit="1" customWidth="1"/>
    <col min="1030" max="1280" width="9.09765625" style="1"/>
    <col min="1281" max="1281" width="10.69921875" style="1" bestFit="1" customWidth="1"/>
    <col min="1282" max="1282" width="9" style="1" bestFit="1" customWidth="1"/>
    <col min="1283" max="1283" width="71.19921875" style="1" bestFit="1" customWidth="1"/>
    <col min="1284" max="1284" width="10.8984375" style="1" bestFit="1" customWidth="1"/>
    <col min="1285" max="1285" width="11.8984375" style="1" bestFit="1" customWidth="1"/>
    <col min="1286" max="1536" width="9.09765625" style="1"/>
    <col min="1537" max="1537" width="10.69921875" style="1" bestFit="1" customWidth="1"/>
    <col min="1538" max="1538" width="9" style="1" bestFit="1" customWidth="1"/>
    <col min="1539" max="1539" width="71.19921875" style="1" bestFit="1" customWidth="1"/>
    <col min="1540" max="1540" width="10.8984375" style="1" bestFit="1" customWidth="1"/>
    <col min="1541" max="1541" width="11.8984375" style="1" bestFit="1" customWidth="1"/>
    <col min="1542" max="1792" width="9.09765625" style="1"/>
    <col min="1793" max="1793" width="10.69921875" style="1" bestFit="1" customWidth="1"/>
    <col min="1794" max="1794" width="9" style="1" bestFit="1" customWidth="1"/>
    <col min="1795" max="1795" width="71.19921875" style="1" bestFit="1" customWidth="1"/>
    <col min="1796" max="1796" width="10.8984375" style="1" bestFit="1" customWidth="1"/>
    <col min="1797" max="1797" width="11.8984375" style="1" bestFit="1" customWidth="1"/>
    <col min="1798" max="2048" width="9.09765625" style="1"/>
    <col min="2049" max="2049" width="10.69921875" style="1" bestFit="1" customWidth="1"/>
    <col min="2050" max="2050" width="9" style="1" bestFit="1" customWidth="1"/>
    <col min="2051" max="2051" width="71.19921875" style="1" bestFit="1" customWidth="1"/>
    <col min="2052" max="2052" width="10.8984375" style="1" bestFit="1" customWidth="1"/>
    <col min="2053" max="2053" width="11.8984375" style="1" bestFit="1" customWidth="1"/>
    <col min="2054" max="2304" width="9.09765625" style="1"/>
    <col min="2305" max="2305" width="10.69921875" style="1" bestFit="1" customWidth="1"/>
    <col min="2306" max="2306" width="9" style="1" bestFit="1" customWidth="1"/>
    <col min="2307" max="2307" width="71.19921875" style="1" bestFit="1" customWidth="1"/>
    <col min="2308" max="2308" width="10.8984375" style="1" bestFit="1" customWidth="1"/>
    <col min="2309" max="2309" width="11.8984375" style="1" bestFit="1" customWidth="1"/>
    <col min="2310" max="2560" width="9.09765625" style="1"/>
    <col min="2561" max="2561" width="10.69921875" style="1" bestFit="1" customWidth="1"/>
    <col min="2562" max="2562" width="9" style="1" bestFit="1" customWidth="1"/>
    <col min="2563" max="2563" width="71.19921875" style="1" bestFit="1" customWidth="1"/>
    <col min="2564" max="2564" width="10.8984375" style="1" bestFit="1" customWidth="1"/>
    <col min="2565" max="2565" width="11.8984375" style="1" bestFit="1" customWidth="1"/>
    <col min="2566" max="2816" width="9.09765625" style="1"/>
    <col min="2817" max="2817" width="10.69921875" style="1" bestFit="1" customWidth="1"/>
    <col min="2818" max="2818" width="9" style="1" bestFit="1" customWidth="1"/>
    <col min="2819" max="2819" width="71.19921875" style="1" bestFit="1" customWidth="1"/>
    <col min="2820" max="2820" width="10.8984375" style="1" bestFit="1" customWidth="1"/>
    <col min="2821" max="2821" width="11.8984375" style="1" bestFit="1" customWidth="1"/>
    <col min="2822" max="3072" width="9.09765625" style="1"/>
    <col min="3073" max="3073" width="10.69921875" style="1" bestFit="1" customWidth="1"/>
    <col min="3074" max="3074" width="9" style="1" bestFit="1" customWidth="1"/>
    <col min="3075" max="3075" width="71.19921875" style="1" bestFit="1" customWidth="1"/>
    <col min="3076" max="3076" width="10.8984375" style="1" bestFit="1" customWidth="1"/>
    <col min="3077" max="3077" width="11.8984375" style="1" bestFit="1" customWidth="1"/>
    <col min="3078" max="3328" width="9.09765625" style="1"/>
    <col min="3329" max="3329" width="10.69921875" style="1" bestFit="1" customWidth="1"/>
    <col min="3330" max="3330" width="9" style="1" bestFit="1" customWidth="1"/>
    <col min="3331" max="3331" width="71.19921875" style="1" bestFit="1" customWidth="1"/>
    <col min="3332" max="3332" width="10.8984375" style="1" bestFit="1" customWidth="1"/>
    <col min="3333" max="3333" width="11.8984375" style="1" bestFit="1" customWidth="1"/>
    <col min="3334" max="3584" width="9.09765625" style="1"/>
    <col min="3585" max="3585" width="10.69921875" style="1" bestFit="1" customWidth="1"/>
    <col min="3586" max="3586" width="9" style="1" bestFit="1" customWidth="1"/>
    <col min="3587" max="3587" width="71.19921875" style="1" bestFit="1" customWidth="1"/>
    <col min="3588" max="3588" width="10.8984375" style="1" bestFit="1" customWidth="1"/>
    <col min="3589" max="3589" width="11.8984375" style="1" bestFit="1" customWidth="1"/>
    <col min="3590" max="3840" width="9.09765625" style="1"/>
    <col min="3841" max="3841" width="10.69921875" style="1" bestFit="1" customWidth="1"/>
    <col min="3842" max="3842" width="9" style="1" bestFit="1" customWidth="1"/>
    <col min="3843" max="3843" width="71.19921875" style="1" bestFit="1" customWidth="1"/>
    <col min="3844" max="3844" width="10.8984375" style="1" bestFit="1" customWidth="1"/>
    <col min="3845" max="3845" width="11.8984375" style="1" bestFit="1" customWidth="1"/>
    <col min="3846" max="4096" width="9.09765625" style="1"/>
    <col min="4097" max="4097" width="10.69921875" style="1" bestFit="1" customWidth="1"/>
    <col min="4098" max="4098" width="9" style="1" bestFit="1" customWidth="1"/>
    <col min="4099" max="4099" width="71.19921875" style="1" bestFit="1" customWidth="1"/>
    <col min="4100" max="4100" width="10.8984375" style="1" bestFit="1" customWidth="1"/>
    <col min="4101" max="4101" width="11.8984375" style="1" bestFit="1" customWidth="1"/>
    <col min="4102" max="4352" width="9.09765625" style="1"/>
    <col min="4353" max="4353" width="10.69921875" style="1" bestFit="1" customWidth="1"/>
    <col min="4354" max="4354" width="9" style="1" bestFit="1" customWidth="1"/>
    <col min="4355" max="4355" width="71.19921875" style="1" bestFit="1" customWidth="1"/>
    <col min="4356" max="4356" width="10.8984375" style="1" bestFit="1" customWidth="1"/>
    <col min="4357" max="4357" width="11.8984375" style="1" bestFit="1" customWidth="1"/>
    <col min="4358" max="4608" width="9.09765625" style="1"/>
    <col min="4609" max="4609" width="10.69921875" style="1" bestFit="1" customWidth="1"/>
    <col min="4610" max="4610" width="9" style="1" bestFit="1" customWidth="1"/>
    <col min="4611" max="4611" width="71.19921875" style="1" bestFit="1" customWidth="1"/>
    <col min="4612" max="4612" width="10.8984375" style="1" bestFit="1" customWidth="1"/>
    <col min="4613" max="4613" width="11.8984375" style="1" bestFit="1" customWidth="1"/>
    <col min="4614" max="4864" width="9.09765625" style="1"/>
    <col min="4865" max="4865" width="10.69921875" style="1" bestFit="1" customWidth="1"/>
    <col min="4866" max="4866" width="9" style="1" bestFit="1" customWidth="1"/>
    <col min="4867" max="4867" width="71.19921875" style="1" bestFit="1" customWidth="1"/>
    <col min="4868" max="4868" width="10.8984375" style="1" bestFit="1" customWidth="1"/>
    <col min="4869" max="4869" width="11.8984375" style="1" bestFit="1" customWidth="1"/>
    <col min="4870" max="5120" width="9.09765625" style="1"/>
    <col min="5121" max="5121" width="10.69921875" style="1" bestFit="1" customWidth="1"/>
    <col min="5122" max="5122" width="9" style="1" bestFit="1" customWidth="1"/>
    <col min="5123" max="5123" width="71.19921875" style="1" bestFit="1" customWidth="1"/>
    <col min="5124" max="5124" width="10.8984375" style="1" bestFit="1" customWidth="1"/>
    <col min="5125" max="5125" width="11.8984375" style="1" bestFit="1" customWidth="1"/>
    <col min="5126" max="5376" width="9.09765625" style="1"/>
    <col min="5377" max="5377" width="10.69921875" style="1" bestFit="1" customWidth="1"/>
    <col min="5378" max="5378" width="9" style="1" bestFit="1" customWidth="1"/>
    <col min="5379" max="5379" width="71.19921875" style="1" bestFit="1" customWidth="1"/>
    <col min="5380" max="5380" width="10.8984375" style="1" bestFit="1" customWidth="1"/>
    <col min="5381" max="5381" width="11.8984375" style="1" bestFit="1" customWidth="1"/>
    <col min="5382" max="5632" width="9.09765625" style="1"/>
    <col min="5633" max="5633" width="10.69921875" style="1" bestFit="1" customWidth="1"/>
    <col min="5634" max="5634" width="9" style="1" bestFit="1" customWidth="1"/>
    <col min="5635" max="5635" width="71.19921875" style="1" bestFit="1" customWidth="1"/>
    <col min="5636" max="5636" width="10.8984375" style="1" bestFit="1" customWidth="1"/>
    <col min="5637" max="5637" width="11.8984375" style="1" bestFit="1" customWidth="1"/>
    <col min="5638" max="5888" width="9.09765625" style="1"/>
    <col min="5889" max="5889" width="10.69921875" style="1" bestFit="1" customWidth="1"/>
    <col min="5890" max="5890" width="9" style="1" bestFit="1" customWidth="1"/>
    <col min="5891" max="5891" width="71.19921875" style="1" bestFit="1" customWidth="1"/>
    <col min="5892" max="5892" width="10.8984375" style="1" bestFit="1" customWidth="1"/>
    <col min="5893" max="5893" width="11.8984375" style="1" bestFit="1" customWidth="1"/>
    <col min="5894" max="6144" width="9.09765625" style="1"/>
    <col min="6145" max="6145" width="10.69921875" style="1" bestFit="1" customWidth="1"/>
    <col min="6146" max="6146" width="9" style="1" bestFit="1" customWidth="1"/>
    <col min="6147" max="6147" width="71.19921875" style="1" bestFit="1" customWidth="1"/>
    <col min="6148" max="6148" width="10.8984375" style="1" bestFit="1" customWidth="1"/>
    <col min="6149" max="6149" width="11.8984375" style="1" bestFit="1" customWidth="1"/>
    <col min="6150" max="6400" width="9.09765625" style="1"/>
    <col min="6401" max="6401" width="10.69921875" style="1" bestFit="1" customWidth="1"/>
    <col min="6402" max="6402" width="9" style="1" bestFit="1" customWidth="1"/>
    <col min="6403" max="6403" width="71.19921875" style="1" bestFit="1" customWidth="1"/>
    <col min="6404" max="6404" width="10.8984375" style="1" bestFit="1" customWidth="1"/>
    <col min="6405" max="6405" width="11.8984375" style="1" bestFit="1" customWidth="1"/>
    <col min="6406" max="6656" width="9.09765625" style="1"/>
    <col min="6657" max="6657" width="10.69921875" style="1" bestFit="1" customWidth="1"/>
    <col min="6658" max="6658" width="9" style="1" bestFit="1" customWidth="1"/>
    <col min="6659" max="6659" width="71.19921875" style="1" bestFit="1" customWidth="1"/>
    <col min="6660" max="6660" width="10.8984375" style="1" bestFit="1" customWidth="1"/>
    <col min="6661" max="6661" width="11.8984375" style="1" bestFit="1" customWidth="1"/>
    <col min="6662" max="6912" width="9.09765625" style="1"/>
    <col min="6913" max="6913" width="10.69921875" style="1" bestFit="1" customWidth="1"/>
    <col min="6914" max="6914" width="9" style="1" bestFit="1" customWidth="1"/>
    <col min="6915" max="6915" width="71.19921875" style="1" bestFit="1" customWidth="1"/>
    <col min="6916" max="6916" width="10.8984375" style="1" bestFit="1" customWidth="1"/>
    <col min="6917" max="6917" width="11.8984375" style="1" bestFit="1" customWidth="1"/>
    <col min="6918" max="7168" width="9.09765625" style="1"/>
    <col min="7169" max="7169" width="10.69921875" style="1" bestFit="1" customWidth="1"/>
    <col min="7170" max="7170" width="9" style="1" bestFit="1" customWidth="1"/>
    <col min="7171" max="7171" width="71.19921875" style="1" bestFit="1" customWidth="1"/>
    <col min="7172" max="7172" width="10.8984375" style="1" bestFit="1" customWidth="1"/>
    <col min="7173" max="7173" width="11.8984375" style="1" bestFit="1" customWidth="1"/>
    <col min="7174" max="7424" width="9.09765625" style="1"/>
    <col min="7425" max="7425" width="10.69921875" style="1" bestFit="1" customWidth="1"/>
    <col min="7426" max="7426" width="9" style="1" bestFit="1" customWidth="1"/>
    <col min="7427" max="7427" width="71.19921875" style="1" bestFit="1" customWidth="1"/>
    <col min="7428" max="7428" width="10.8984375" style="1" bestFit="1" customWidth="1"/>
    <col min="7429" max="7429" width="11.8984375" style="1" bestFit="1" customWidth="1"/>
    <col min="7430" max="7680" width="9.09765625" style="1"/>
    <col min="7681" max="7681" width="10.69921875" style="1" bestFit="1" customWidth="1"/>
    <col min="7682" max="7682" width="9" style="1" bestFit="1" customWidth="1"/>
    <col min="7683" max="7683" width="71.19921875" style="1" bestFit="1" customWidth="1"/>
    <col min="7684" max="7684" width="10.8984375" style="1" bestFit="1" customWidth="1"/>
    <col min="7685" max="7685" width="11.8984375" style="1" bestFit="1" customWidth="1"/>
    <col min="7686" max="7936" width="9.09765625" style="1"/>
    <col min="7937" max="7937" width="10.69921875" style="1" bestFit="1" customWidth="1"/>
    <col min="7938" max="7938" width="9" style="1" bestFit="1" customWidth="1"/>
    <col min="7939" max="7939" width="71.19921875" style="1" bestFit="1" customWidth="1"/>
    <col min="7940" max="7940" width="10.8984375" style="1" bestFit="1" customWidth="1"/>
    <col min="7941" max="7941" width="11.8984375" style="1" bestFit="1" customWidth="1"/>
    <col min="7942" max="8192" width="9.09765625" style="1"/>
    <col min="8193" max="8193" width="10.69921875" style="1" bestFit="1" customWidth="1"/>
    <col min="8194" max="8194" width="9" style="1" bestFit="1" customWidth="1"/>
    <col min="8195" max="8195" width="71.19921875" style="1" bestFit="1" customWidth="1"/>
    <col min="8196" max="8196" width="10.8984375" style="1" bestFit="1" customWidth="1"/>
    <col min="8197" max="8197" width="11.8984375" style="1" bestFit="1" customWidth="1"/>
    <col min="8198" max="8448" width="9.09765625" style="1"/>
    <col min="8449" max="8449" width="10.69921875" style="1" bestFit="1" customWidth="1"/>
    <col min="8450" max="8450" width="9" style="1" bestFit="1" customWidth="1"/>
    <col min="8451" max="8451" width="71.19921875" style="1" bestFit="1" customWidth="1"/>
    <col min="8452" max="8452" width="10.8984375" style="1" bestFit="1" customWidth="1"/>
    <col min="8453" max="8453" width="11.8984375" style="1" bestFit="1" customWidth="1"/>
    <col min="8454" max="8704" width="9.09765625" style="1"/>
    <col min="8705" max="8705" width="10.69921875" style="1" bestFit="1" customWidth="1"/>
    <col min="8706" max="8706" width="9" style="1" bestFit="1" customWidth="1"/>
    <col min="8707" max="8707" width="71.19921875" style="1" bestFit="1" customWidth="1"/>
    <col min="8708" max="8708" width="10.8984375" style="1" bestFit="1" customWidth="1"/>
    <col min="8709" max="8709" width="11.8984375" style="1" bestFit="1" customWidth="1"/>
    <col min="8710" max="8960" width="9.09765625" style="1"/>
    <col min="8961" max="8961" width="10.69921875" style="1" bestFit="1" customWidth="1"/>
    <col min="8962" max="8962" width="9" style="1" bestFit="1" customWidth="1"/>
    <col min="8963" max="8963" width="71.19921875" style="1" bestFit="1" customWidth="1"/>
    <col min="8964" max="8964" width="10.8984375" style="1" bestFit="1" customWidth="1"/>
    <col min="8965" max="8965" width="11.8984375" style="1" bestFit="1" customWidth="1"/>
    <col min="8966" max="9216" width="9.09765625" style="1"/>
    <col min="9217" max="9217" width="10.69921875" style="1" bestFit="1" customWidth="1"/>
    <col min="9218" max="9218" width="9" style="1" bestFit="1" customWidth="1"/>
    <col min="9219" max="9219" width="71.19921875" style="1" bestFit="1" customWidth="1"/>
    <col min="9220" max="9220" width="10.8984375" style="1" bestFit="1" customWidth="1"/>
    <col min="9221" max="9221" width="11.8984375" style="1" bestFit="1" customWidth="1"/>
    <col min="9222" max="9472" width="9.09765625" style="1"/>
    <col min="9473" max="9473" width="10.69921875" style="1" bestFit="1" customWidth="1"/>
    <col min="9474" max="9474" width="9" style="1" bestFit="1" customWidth="1"/>
    <col min="9475" max="9475" width="71.19921875" style="1" bestFit="1" customWidth="1"/>
    <col min="9476" max="9476" width="10.8984375" style="1" bestFit="1" customWidth="1"/>
    <col min="9477" max="9477" width="11.8984375" style="1" bestFit="1" customWidth="1"/>
    <col min="9478" max="9728" width="9.09765625" style="1"/>
    <col min="9729" max="9729" width="10.69921875" style="1" bestFit="1" customWidth="1"/>
    <col min="9730" max="9730" width="9" style="1" bestFit="1" customWidth="1"/>
    <col min="9731" max="9731" width="71.19921875" style="1" bestFit="1" customWidth="1"/>
    <col min="9732" max="9732" width="10.8984375" style="1" bestFit="1" customWidth="1"/>
    <col min="9733" max="9733" width="11.8984375" style="1" bestFit="1" customWidth="1"/>
    <col min="9734" max="9984" width="9.09765625" style="1"/>
    <col min="9985" max="9985" width="10.69921875" style="1" bestFit="1" customWidth="1"/>
    <col min="9986" max="9986" width="9" style="1" bestFit="1" customWidth="1"/>
    <col min="9987" max="9987" width="71.19921875" style="1" bestFit="1" customWidth="1"/>
    <col min="9988" max="9988" width="10.8984375" style="1" bestFit="1" customWidth="1"/>
    <col min="9989" max="9989" width="11.8984375" style="1" bestFit="1" customWidth="1"/>
    <col min="9990" max="10240" width="9.09765625" style="1"/>
    <col min="10241" max="10241" width="10.69921875" style="1" bestFit="1" customWidth="1"/>
    <col min="10242" max="10242" width="9" style="1" bestFit="1" customWidth="1"/>
    <col min="10243" max="10243" width="71.19921875" style="1" bestFit="1" customWidth="1"/>
    <col min="10244" max="10244" width="10.8984375" style="1" bestFit="1" customWidth="1"/>
    <col min="10245" max="10245" width="11.8984375" style="1" bestFit="1" customWidth="1"/>
    <col min="10246" max="10496" width="9.09765625" style="1"/>
    <col min="10497" max="10497" width="10.69921875" style="1" bestFit="1" customWidth="1"/>
    <col min="10498" max="10498" width="9" style="1" bestFit="1" customWidth="1"/>
    <col min="10499" max="10499" width="71.19921875" style="1" bestFit="1" customWidth="1"/>
    <col min="10500" max="10500" width="10.8984375" style="1" bestFit="1" customWidth="1"/>
    <col min="10501" max="10501" width="11.8984375" style="1" bestFit="1" customWidth="1"/>
    <col min="10502" max="10752" width="9.09765625" style="1"/>
    <col min="10753" max="10753" width="10.69921875" style="1" bestFit="1" customWidth="1"/>
    <col min="10754" max="10754" width="9" style="1" bestFit="1" customWidth="1"/>
    <col min="10755" max="10755" width="71.19921875" style="1" bestFit="1" customWidth="1"/>
    <col min="10756" max="10756" width="10.8984375" style="1" bestFit="1" customWidth="1"/>
    <col min="10757" max="10757" width="11.8984375" style="1" bestFit="1" customWidth="1"/>
    <col min="10758" max="11008" width="9.09765625" style="1"/>
    <col min="11009" max="11009" width="10.69921875" style="1" bestFit="1" customWidth="1"/>
    <col min="11010" max="11010" width="9" style="1" bestFit="1" customWidth="1"/>
    <col min="11011" max="11011" width="71.19921875" style="1" bestFit="1" customWidth="1"/>
    <col min="11012" max="11012" width="10.8984375" style="1" bestFit="1" customWidth="1"/>
    <col min="11013" max="11013" width="11.8984375" style="1" bestFit="1" customWidth="1"/>
    <col min="11014" max="11264" width="9.09765625" style="1"/>
    <col min="11265" max="11265" width="10.69921875" style="1" bestFit="1" customWidth="1"/>
    <col min="11266" max="11266" width="9" style="1" bestFit="1" customWidth="1"/>
    <col min="11267" max="11267" width="71.19921875" style="1" bestFit="1" customWidth="1"/>
    <col min="11268" max="11268" width="10.8984375" style="1" bestFit="1" customWidth="1"/>
    <col min="11269" max="11269" width="11.8984375" style="1" bestFit="1" customWidth="1"/>
    <col min="11270" max="11520" width="9.09765625" style="1"/>
    <col min="11521" max="11521" width="10.69921875" style="1" bestFit="1" customWidth="1"/>
    <col min="11522" max="11522" width="9" style="1" bestFit="1" customWidth="1"/>
    <col min="11523" max="11523" width="71.19921875" style="1" bestFit="1" customWidth="1"/>
    <col min="11524" max="11524" width="10.8984375" style="1" bestFit="1" customWidth="1"/>
    <col min="11525" max="11525" width="11.8984375" style="1" bestFit="1" customWidth="1"/>
    <col min="11526" max="11776" width="9.09765625" style="1"/>
    <col min="11777" max="11777" width="10.69921875" style="1" bestFit="1" customWidth="1"/>
    <col min="11778" max="11778" width="9" style="1" bestFit="1" customWidth="1"/>
    <col min="11779" max="11779" width="71.19921875" style="1" bestFit="1" customWidth="1"/>
    <col min="11780" max="11780" width="10.8984375" style="1" bestFit="1" customWidth="1"/>
    <col min="11781" max="11781" width="11.8984375" style="1" bestFit="1" customWidth="1"/>
    <col min="11782" max="12032" width="9.09765625" style="1"/>
    <col min="12033" max="12033" width="10.69921875" style="1" bestFit="1" customWidth="1"/>
    <col min="12034" max="12034" width="9" style="1" bestFit="1" customWidth="1"/>
    <col min="12035" max="12035" width="71.19921875" style="1" bestFit="1" customWidth="1"/>
    <col min="12036" max="12036" width="10.8984375" style="1" bestFit="1" customWidth="1"/>
    <col min="12037" max="12037" width="11.8984375" style="1" bestFit="1" customWidth="1"/>
    <col min="12038" max="12288" width="9.09765625" style="1"/>
    <col min="12289" max="12289" width="10.69921875" style="1" bestFit="1" customWidth="1"/>
    <col min="12290" max="12290" width="9" style="1" bestFit="1" customWidth="1"/>
    <col min="12291" max="12291" width="71.19921875" style="1" bestFit="1" customWidth="1"/>
    <col min="12292" max="12292" width="10.8984375" style="1" bestFit="1" customWidth="1"/>
    <col min="12293" max="12293" width="11.8984375" style="1" bestFit="1" customWidth="1"/>
    <col min="12294" max="12544" width="9.09765625" style="1"/>
    <col min="12545" max="12545" width="10.69921875" style="1" bestFit="1" customWidth="1"/>
    <col min="12546" max="12546" width="9" style="1" bestFit="1" customWidth="1"/>
    <col min="12547" max="12547" width="71.19921875" style="1" bestFit="1" customWidth="1"/>
    <col min="12548" max="12548" width="10.8984375" style="1" bestFit="1" customWidth="1"/>
    <col min="12549" max="12549" width="11.8984375" style="1" bestFit="1" customWidth="1"/>
    <col min="12550" max="12800" width="9.09765625" style="1"/>
    <col min="12801" max="12801" width="10.69921875" style="1" bestFit="1" customWidth="1"/>
    <col min="12802" max="12802" width="9" style="1" bestFit="1" customWidth="1"/>
    <col min="12803" max="12803" width="71.19921875" style="1" bestFit="1" customWidth="1"/>
    <col min="12804" max="12804" width="10.8984375" style="1" bestFit="1" customWidth="1"/>
    <col min="12805" max="12805" width="11.8984375" style="1" bestFit="1" customWidth="1"/>
    <col min="12806" max="13056" width="9.09765625" style="1"/>
    <col min="13057" max="13057" width="10.69921875" style="1" bestFit="1" customWidth="1"/>
    <col min="13058" max="13058" width="9" style="1" bestFit="1" customWidth="1"/>
    <col min="13059" max="13059" width="71.19921875" style="1" bestFit="1" customWidth="1"/>
    <col min="13060" max="13060" width="10.8984375" style="1" bestFit="1" customWidth="1"/>
    <col min="13061" max="13061" width="11.8984375" style="1" bestFit="1" customWidth="1"/>
    <col min="13062" max="13312" width="9.09765625" style="1"/>
    <col min="13313" max="13313" width="10.69921875" style="1" bestFit="1" customWidth="1"/>
    <col min="13314" max="13314" width="9" style="1" bestFit="1" customWidth="1"/>
    <col min="13315" max="13315" width="71.19921875" style="1" bestFit="1" customWidth="1"/>
    <col min="13316" max="13316" width="10.8984375" style="1" bestFit="1" customWidth="1"/>
    <col min="13317" max="13317" width="11.8984375" style="1" bestFit="1" customWidth="1"/>
    <col min="13318" max="13568" width="9.09765625" style="1"/>
    <col min="13569" max="13569" width="10.69921875" style="1" bestFit="1" customWidth="1"/>
    <col min="13570" max="13570" width="9" style="1" bestFit="1" customWidth="1"/>
    <col min="13571" max="13571" width="71.19921875" style="1" bestFit="1" customWidth="1"/>
    <col min="13572" max="13572" width="10.8984375" style="1" bestFit="1" customWidth="1"/>
    <col min="13573" max="13573" width="11.8984375" style="1" bestFit="1" customWidth="1"/>
    <col min="13574" max="13824" width="9.09765625" style="1"/>
    <col min="13825" max="13825" width="10.69921875" style="1" bestFit="1" customWidth="1"/>
    <col min="13826" max="13826" width="9" style="1" bestFit="1" customWidth="1"/>
    <col min="13827" max="13827" width="71.19921875" style="1" bestFit="1" customWidth="1"/>
    <col min="13828" max="13828" width="10.8984375" style="1" bestFit="1" customWidth="1"/>
    <col min="13829" max="13829" width="11.8984375" style="1" bestFit="1" customWidth="1"/>
    <col min="13830" max="14080" width="9.09765625" style="1"/>
    <col min="14081" max="14081" width="10.69921875" style="1" bestFit="1" customWidth="1"/>
    <col min="14082" max="14082" width="9" style="1" bestFit="1" customWidth="1"/>
    <col min="14083" max="14083" width="71.19921875" style="1" bestFit="1" customWidth="1"/>
    <col min="14084" max="14084" width="10.8984375" style="1" bestFit="1" customWidth="1"/>
    <col min="14085" max="14085" width="11.8984375" style="1" bestFit="1" customWidth="1"/>
    <col min="14086" max="14336" width="9.09765625" style="1"/>
    <col min="14337" max="14337" width="10.69921875" style="1" bestFit="1" customWidth="1"/>
    <col min="14338" max="14338" width="9" style="1" bestFit="1" customWidth="1"/>
    <col min="14339" max="14339" width="71.19921875" style="1" bestFit="1" customWidth="1"/>
    <col min="14340" max="14340" width="10.8984375" style="1" bestFit="1" customWidth="1"/>
    <col min="14341" max="14341" width="11.8984375" style="1" bestFit="1" customWidth="1"/>
    <col min="14342" max="14592" width="9.09765625" style="1"/>
    <col min="14593" max="14593" width="10.69921875" style="1" bestFit="1" customWidth="1"/>
    <col min="14594" max="14594" width="9" style="1" bestFit="1" customWidth="1"/>
    <col min="14595" max="14595" width="71.19921875" style="1" bestFit="1" customWidth="1"/>
    <col min="14596" max="14596" width="10.8984375" style="1" bestFit="1" customWidth="1"/>
    <col min="14597" max="14597" width="11.8984375" style="1" bestFit="1" customWidth="1"/>
    <col min="14598" max="14848" width="9.09765625" style="1"/>
    <col min="14849" max="14849" width="10.69921875" style="1" bestFit="1" customWidth="1"/>
    <col min="14850" max="14850" width="9" style="1" bestFit="1" customWidth="1"/>
    <col min="14851" max="14851" width="71.19921875" style="1" bestFit="1" customWidth="1"/>
    <col min="14852" max="14852" width="10.8984375" style="1" bestFit="1" customWidth="1"/>
    <col min="14853" max="14853" width="11.8984375" style="1" bestFit="1" customWidth="1"/>
    <col min="14854" max="15104" width="9.09765625" style="1"/>
    <col min="15105" max="15105" width="10.69921875" style="1" bestFit="1" customWidth="1"/>
    <col min="15106" max="15106" width="9" style="1" bestFit="1" customWidth="1"/>
    <col min="15107" max="15107" width="71.19921875" style="1" bestFit="1" customWidth="1"/>
    <col min="15108" max="15108" width="10.8984375" style="1" bestFit="1" customWidth="1"/>
    <col min="15109" max="15109" width="11.8984375" style="1" bestFit="1" customWidth="1"/>
    <col min="15110" max="15360" width="9.09765625" style="1"/>
    <col min="15361" max="15361" width="10.69921875" style="1" bestFit="1" customWidth="1"/>
    <col min="15362" max="15362" width="9" style="1" bestFit="1" customWidth="1"/>
    <col min="15363" max="15363" width="71.19921875" style="1" bestFit="1" customWidth="1"/>
    <col min="15364" max="15364" width="10.8984375" style="1" bestFit="1" customWidth="1"/>
    <col min="15365" max="15365" width="11.8984375" style="1" bestFit="1" customWidth="1"/>
    <col min="15366" max="15616" width="9.09765625" style="1"/>
    <col min="15617" max="15617" width="10.69921875" style="1" bestFit="1" customWidth="1"/>
    <col min="15618" max="15618" width="9" style="1" bestFit="1" customWidth="1"/>
    <col min="15619" max="15619" width="71.19921875" style="1" bestFit="1" customWidth="1"/>
    <col min="15620" max="15620" width="10.8984375" style="1" bestFit="1" customWidth="1"/>
    <col min="15621" max="15621" width="11.8984375" style="1" bestFit="1" customWidth="1"/>
    <col min="15622" max="15872" width="9.09765625" style="1"/>
    <col min="15873" max="15873" width="10.69921875" style="1" bestFit="1" customWidth="1"/>
    <col min="15874" max="15874" width="9" style="1" bestFit="1" customWidth="1"/>
    <col min="15875" max="15875" width="71.19921875" style="1" bestFit="1" customWidth="1"/>
    <col min="15876" max="15876" width="10.8984375" style="1" bestFit="1" customWidth="1"/>
    <col min="15877" max="15877" width="11.8984375" style="1" bestFit="1" customWidth="1"/>
    <col min="15878" max="16128" width="9.09765625" style="1"/>
    <col min="16129" max="16129" width="10.69921875" style="1" bestFit="1" customWidth="1"/>
    <col min="16130" max="16130" width="9" style="1" bestFit="1" customWidth="1"/>
    <col min="16131" max="16131" width="71.19921875" style="1" bestFit="1" customWidth="1"/>
    <col min="16132" max="16132" width="10.8984375" style="1" bestFit="1" customWidth="1"/>
    <col min="16133" max="16133" width="11.8984375" style="1" bestFit="1" customWidth="1"/>
    <col min="16134" max="16384" width="9.09765625" style="1"/>
  </cols>
  <sheetData>
    <row r="1" spans="1:13" x14ac:dyDescent="0.25">
      <c r="B1" s="86" t="s">
        <v>49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x14ac:dyDescent="0.25">
      <c r="A2" s="1" t="s">
        <v>47</v>
      </c>
      <c r="B2" s="1" t="s">
        <v>48</v>
      </c>
      <c r="C2" s="1" t="s">
        <v>1</v>
      </c>
      <c r="D2" s="1" t="s">
        <v>2</v>
      </c>
    </row>
    <row r="3" spans="1:13" x14ac:dyDescent="0.25">
      <c r="A3" s="3">
        <v>10</v>
      </c>
      <c r="B3" s="3">
        <v>0</v>
      </c>
      <c r="C3" s="24" t="s">
        <v>3</v>
      </c>
      <c r="D3" s="5">
        <f>D4+D5</f>
        <v>5.3815601799999992</v>
      </c>
    </row>
    <row r="4" spans="1:13" x14ac:dyDescent="0.25">
      <c r="A4" s="3">
        <v>12</v>
      </c>
      <c r="B4" s="3">
        <v>2</v>
      </c>
      <c r="C4" s="24" t="s">
        <v>28</v>
      </c>
      <c r="D4" s="5">
        <v>0</v>
      </c>
      <c r="E4" s="31"/>
      <c r="F4" s="13"/>
    </row>
    <row r="5" spans="1:13" x14ac:dyDescent="0.25">
      <c r="A5" s="3">
        <v>14</v>
      </c>
      <c r="B5" s="3">
        <v>2</v>
      </c>
      <c r="C5" s="24" t="s">
        <v>29</v>
      </c>
      <c r="D5" s="38">
        <v>5.3815601799999992</v>
      </c>
      <c r="E5" s="31"/>
      <c r="F5" s="13"/>
    </row>
    <row r="6" spans="1:13" x14ac:dyDescent="0.25">
      <c r="A6" s="3"/>
      <c r="B6" s="3"/>
      <c r="C6" s="24"/>
      <c r="D6" s="5"/>
      <c r="E6" s="3"/>
    </row>
    <row r="7" spans="1:13" x14ac:dyDescent="0.25">
      <c r="A7" s="3">
        <v>25</v>
      </c>
      <c r="B7" s="3">
        <v>0</v>
      </c>
      <c r="C7" s="24" t="s">
        <v>6</v>
      </c>
      <c r="D7" s="5">
        <f>D9</f>
        <v>1.5820000000000001E-2</v>
      </c>
    </row>
    <row r="8" spans="1:13" x14ac:dyDescent="0.25">
      <c r="A8" s="3">
        <v>30</v>
      </c>
      <c r="B8" s="3">
        <v>2</v>
      </c>
      <c r="C8" s="24" t="s">
        <v>7</v>
      </c>
      <c r="D8" s="5">
        <v>0</v>
      </c>
      <c r="E8" s="3"/>
    </row>
    <row r="9" spans="1:13" x14ac:dyDescent="0.25">
      <c r="A9" s="3">
        <v>40</v>
      </c>
      <c r="B9" s="3">
        <v>2</v>
      </c>
      <c r="C9" s="24" t="s">
        <v>8</v>
      </c>
      <c r="D9" s="33">
        <v>1.5820000000000001E-2</v>
      </c>
      <c r="E9" s="3"/>
    </row>
    <row r="10" spans="1:13" x14ac:dyDescent="0.25">
      <c r="A10" s="3"/>
      <c r="B10" s="3"/>
      <c r="C10" s="24"/>
      <c r="D10" s="5"/>
      <c r="E10" s="3"/>
    </row>
    <row r="11" spans="1:13" x14ac:dyDescent="0.25">
      <c r="A11" s="3">
        <v>45</v>
      </c>
      <c r="B11" s="3">
        <v>0</v>
      </c>
      <c r="C11" s="24" t="s">
        <v>30</v>
      </c>
      <c r="D11" s="8"/>
    </row>
    <row r="12" spans="1:13" x14ac:dyDescent="0.25">
      <c r="A12" s="3">
        <v>50</v>
      </c>
      <c r="B12" s="3">
        <v>2</v>
      </c>
      <c r="C12" s="24" t="s">
        <v>38</v>
      </c>
      <c r="D12" s="5">
        <v>0</v>
      </c>
      <c r="E12" s="3"/>
    </row>
    <row r="13" spans="1:13" x14ac:dyDescent="0.25">
      <c r="A13" s="3">
        <v>60</v>
      </c>
      <c r="B13" s="3">
        <v>2</v>
      </c>
      <c r="C13" s="24" t="s">
        <v>11</v>
      </c>
      <c r="D13" s="5">
        <v>0</v>
      </c>
      <c r="E13" s="3"/>
    </row>
    <row r="14" spans="1:13" x14ac:dyDescent="0.25">
      <c r="A14" s="3">
        <v>65</v>
      </c>
      <c r="B14" s="3">
        <v>2</v>
      </c>
      <c r="C14" s="24" t="s">
        <v>31</v>
      </c>
      <c r="D14" s="5">
        <v>0</v>
      </c>
      <c r="E14" s="3"/>
    </row>
    <row r="15" spans="1:13" x14ac:dyDescent="0.25">
      <c r="A15" s="3"/>
      <c r="B15" s="3"/>
      <c r="C15" s="24"/>
      <c r="D15" s="5"/>
      <c r="E15" s="3"/>
    </row>
    <row r="16" spans="1:13" x14ac:dyDescent="0.25">
      <c r="A16" s="3">
        <v>70</v>
      </c>
      <c r="B16" s="3">
        <v>0</v>
      </c>
      <c r="C16" s="24" t="s">
        <v>13</v>
      </c>
      <c r="D16" s="5">
        <v>0</v>
      </c>
    </row>
    <row r="17" spans="1:6" x14ac:dyDescent="0.25">
      <c r="A17" s="3">
        <v>80</v>
      </c>
      <c r="B17" s="3">
        <v>3</v>
      </c>
      <c r="C17" s="24" t="s">
        <v>32</v>
      </c>
      <c r="D17" s="5">
        <v>0</v>
      </c>
      <c r="E17" s="3"/>
    </row>
    <row r="18" spans="1:6" x14ac:dyDescent="0.25">
      <c r="A18" s="3">
        <v>85</v>
      </c>
      <c r="B18" s="3">
        <v>3</v>
      </c>
      <c r="C18" s="24" t="s">
        <v>39</v>
      </c>
      <c r="D18" s="5">
        <v>0</v>
      </c>
      <c r="E18" s="3"/>
    </row>
    <row r="19" spans="1:6" x14ac:dyDescent="0.25">
      <c r="A19" s="3">
        <v>90</v>
      </c>
      <c r="B19" s="3">
        <v>3</v>
      </c>
      <c r="C19" s="24" t="s">
        <v>40</v>
      </c>
      <c r="D19" s="5">
        <v>0</v>
      </c>
      <c r="E19" s="3"/>
    </row>
    <row r="20" spans="1:6" x14ac:dyDescent="0.25">
      <c r="A20" s="3">
        <v>100</v>
      </c>
      <c r="B20" s="3">
        <v>3</v>
      </c>
      <c r="C20" s="24" t="s">
        <v>41</v>
      </c>
      <c r="D20" s="5">
        <v>0</v>
      </c>
      <c r="E20" s="3"/>
    </row>
    <row r="21" spans="1:6" x14ac:dyDescent="0.25">
      <c r="A21" s="3">
        <v>105</v>
      </c>
      <c r="B21" s="3">
        <v>3</v>
      </c>
      <c r="C21" s="24" t="s">
        <v>42</v>
      </c>
      <c r="D21" s="5">
        <v>0</v>
      </c>
      <c r="E21" s="3"/>
    </row>
    <row r="22" spans="1:6" x14ac:dyDescent="0.25">
      <c r="A22" s="3">
        <v>110</v>
      </c>
      <c r="B22" s="3">
        <v>3</v>
      </c>
      <c r="C22" s="24" t="s">
        <v>43</v>
      </c>
      <c r="D22" s="5">
        <v>0</v>
      </c>
      <c r="E22" s="3"/>
    </row>
    <row r="23" spans="1:6" x14ac:dyDescent="0.25">
      <c r="A23" s="3">
        <v>120</v>
      </c>
      <c r="B23" s="3">
        <v>3</v>
      </c>
      <c r="C23" s="24" t="s">
        <v>44</v>
      </c>
      <c r="D23" s="5">
        <v>0</v>
      </c>
      <c r="E23" s="3"/>
    </row>
    <row r="24" spans="1:6" x14ac:dyDescent="0.25">
      <c r="A24" s="3">
        <v>130</v>
      </c>
      <c r="B24" s="3">
        <v>3</v>
      </c>
      <c r="C24" s="24" t="s">
        <v>45</v>
      </c>
      <c r="D24" s="5">
        <v>0</v>
      </c>
      <c r="E24" s="31"/>
      <c r="F24" s="13"/>
    </row>
    <row r="25" spans="1:6" x14ac:dyDescent="0.25">
      <c r="A25" s="3"/>
      <c r="B25" s="3"/>
      <c r="C25" s="24"/>
      <c r="D25" s="5"/>
      <c r="E25" s="3"/>
    </row>
    <row r="26" spans="1:6" x14ac:dyDescent="0.25">
      <c r="A26" s="3">
        <v>140</v>
      </c>
      <c r="B26" s="3">
        <v>0</v>
      </c>
      <c r="C26" s="24" t="s">
        <v>16</v>
      </c>
      <c r="D26" s="8"/>
    </row>
    <row r="27" spans="1:6" x14ac:dyDescent="0.25">
      <c r="A27" s="3">
        <v>145</v>
      </c>
      <c r="B27" s="3">
        <v>2</v>
      </c>
      <c r="C27" s="24" t="s">
        <v>17</v>
      </c>
      <c r="D27" s="5">
        <v>0</v>
      </c>
      <c r="E27" s="3"/>
    </row>
    <row r="28" spans="1:6" x14ac:dyDescent="0.25">
      <c r="A28" s="3">
        <v>150</v>
      </c>
      <c r="B28" s="3">
        <v>2</v>
      </c>
      <c r="C28" s="24" t="s">
        <v>18</v>
      </c>
      <c r="D28" s="5">
        <v>0</v>
      </c>
      <c r="E28" s="3"/>
    </row>
    <row r="29" spans="1:6" x14ac:dyDescent="0.25">
      <c r="A29" s="3"/>
      <c r="B29" s="3"/>
      <c r="C29" s="24"/>
      <c r="D29" s="5"/>
      <c r="E29" s="3"/>
    </row>
    <row r="30" spans="1:6" x14ac:dyDescent="0.25">
      <c r="A30" s="3">
        <v>160</v>
      </c>
      <c r="B30" s="3">
        <v>2</v>
      </c>
      <c r="C30" s="24" t="s">
        <v>34</v>
      </c>
      <c r="D30" s="5">
        <f>D16+D3+D7+D12</f>
        <v>5.397380179999999</v>
      </c>
      <c r="E30" s="3"/>
    </row>
    <row r="31" spans="1:6" x14ac:dyDescent="0.25">
      <c r="A31" s="3"/>
      <c r="B31" s="3"/>
      <c r="C31" s="24"/>
      <c r="D31" s="5"/>
      <c r="E31" s="3"/>
    </row>
    <row r="32" spans="1:6" x14ac:dyDescent="0.25">
      <c r="A32" s="3">
        <v>162</v>
      </c>
      <c r="B32" s="3">
        <v>0</v>
      </c>
      <c r="C32" s="24" t="s">
        <v>20</v>
      </c>
      <c r="D32" s="8"/>
    </row>
    <row r="33" spans="1:5" ht="27.6" x14ac:dyDescent="0.25">
      <c r="A33" s="3">
        <v>165</v>
      </c>
      <c r="B33" s="3">
        <v>2</v>
      </c>
      <c r="C33" s="42" t="s">
        <v>21</v>
      </c>
      <c r="D33" s="39">
        <f>+(D26+D16+D11)/D37</f>
        <v>0</v>
      </c>
      <c r="E33" s="3"/>
    </row>
    <row r="34" spans="1:5" x14ac:dyDescent="0.25">
      <c r="A34" s="3">
        <v>167</v>
      </c>
      <c r="B34" s="3">
        <v>2</v>
      </c>
      <c r="C34" s="24" t="s">
        <v>35</v>
      </c>
      <c r="D34" s="39">
        <f>+D30/D35</f>
        <v>1.8842163647016629E-4</v>
      </c>
      <c r="E34" s="3"/>
    </row>
    <row r="35" spans="1:5" x14ac:dyDescent="0.25">
      <c r="A35" s="3">
        <v>170</v>
      </c>
      <c r="B35" s="3">
        <v>2</v>
      </c>
      <c r="C35" s="24" t="s">
        <v>36</v>
      </c>
      <c r="D35" s="41">
        <f>(31227+(26063450.0896275/1000))/2</f>
        <v>28645.225044813749</v>
      </c>
      <c r="E35" s="3"/>
    </row>
    <row r="36" spans="1:5" x14ac:dyDescent="0.25">
      <c r="D36" s="8"/>
    </row>
    <row r="37" spans="1:5" ht="15.6" x14ac:dyDescent="0.3">
      <c r="B37" s="50" t="s">
        <v>24</v>
      </c>
      <c r="C37" s="6" t="s">
        <v>25</v>
      </c>
      <c r="D37" s="33">
        <v>31227</v>
      </c>
    </row>
  </sheetData>
  <mergeCells count="1">
    <mergeCell ref="B1:M1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D1B1D-BCE8-40F3-9DDF-71CD4EF0B893}">
  <dimension ref="A1:M41"/>
  <sheetViews>
    <sheetView rightToLeft="1" zoomScale="90" zoomScaleNormal="90" workbookViewId="0">
      <selection activeCell="H33" activeCellId="4" sqref="H34 H31 H30 H16 H33"/>
    </sheetView>
  </sheetViews>
  <sheetFormatPr defaultColWidth="9.09765625" defaultRowHeight="13.8" x14ac:dyDescent="0.25"/>
  <cols>
    <col min="1" max="1" width="10.69921875" style="1" bestFit="1" customWidth="1"/>
    <col min="2" max="2" width="9" style="1" bestFit="1" customWidth="1"/>
    <col min="3" max="3" width="71.19921875" style="1" bestFit="1" customWidth="1"/>
    <col min="4" max="4" width="9.09765625" style="1"/>
    <col min="5" max="5" width="11.8984375" style="1" bestFit="1" customWidth="1"/>
    <col min="6" max="256" width="9.09765625" style="1"/>
    <col min="257" max="257" width="10.69921875" style="1" bestFit="1" customWidth="1"/>
    <col min="258" max="258" width="9" style="1" bestFit="1" customWidth="1"/>
    <col min="259" max="259" width="71.19921875" style="1" bestFit="1" customWidth="1"/>
    <col min="260" max="260" width="9.09765625" style="1"/>
    <col min="261" max="261" width="11.8984375" style="1" bestFit="1" customWidth="1"/>
    <col min="262" max="512" width="9.09765625" style="1"/>
    <col min="513" max="513" width="10.69921875" style="1" bestFit="1" customWidth="1"/>
    <col min="514" max="514" width="9" style="1" bestFit="1" customWidth="1"/>
    <col min="515" max="515" width="71.19921875" style="1" bestFit="1" customWidth="1"/>
    <col min="516" max="516" width="9.09765625" style="1"/>
    <col min="517" max="517" width="11.8984375" style="1" bestFit="1" customWidth="1"/>
    <col min="518" max="768" width="9.09765625" style="1"/>
    <col min="769" max="769" width="10.69921875" style="1" bestFit="1" customWidth="1"/>
    <col min="770" max="770" width="9" style="1" bestFit="1" customWidth="1"/>
    <col min="771" max="771" width="71.19921875" style="1" bestFit="1" customWidth="1"/>
    <col min="772" max="772" width="9.09765625" style="1"/>
    <col min="773" max="773" width="11.8984375" style="1" bestFit="1" customWidth="1"/>
    <col min="774" max="1024" width="9.09765625" style="1"/>
    <col min="1025" max="1025" width="10.69921875" style="1" bestFit="1" customWidth="1"/>
    <col min="1026" max="1026" width="9" style="1" bestFit="1" customWidth="1"/>
    <col min="1027" max="1027" width="71.19921875" style="1" bestFit="1" customWidth="1"/>
    <col min="1028" max="1028" width="9.09765625" style="1"/>
    <col min="1029" max="1029" width="11.8984375" style="1" bestFit="1" customWidth="1"/>
    <col min="1030" max="1280" width="9.09765625" style="1"/>
    <col min="1281" max="1281" width="10.69921875" style="1" bestFit="1" customWidth="1"/>
    <col min="1282" max="1282" width="9" style="1" bestFit="1" customWidth="1"/>
    <col min="1283" max="1283" width="71.19921875" style="1" bestFit="1" customWidth="1"/>
    <col min="1284" max="1284" width="9.09765625" style="1"/>
    <col min="1285" max="1285" width="11.8984375" style="1" bestFit="1" customWidth="1"/>
    <col min="1286" max="1536" width="9.09765625" style="1"/>
    <col min="1537" max="1537" width="10.69921875" style="1" bestFit="1" customWidth="1"/>
    <col min="1538" max="1538" width="9" style="1" bestFit="1" customWidth="1"/>
    <col min="1539" max="1539" width="71.19921875" style="1" bestFit="1" customWidth="1"/>
    <col min="1540" max="1540" width="9.09765625" style="1"/>
    <col min="1541" max="1541" width="11.8984375" style="1" bestFit="1" customWidth="1"/>
    <col min="1542" max="1792" width="9.09765625" style="1"/>
    <col min="1793" max="1793" width="10.69921875" style="1" bestFit="1" customWidth="1"/>
    <col min="1794" max="1794" width="9" style="1" bestFit="1" customWidth="1"/>
    <col min="1795" max="1795" width="71.19921875" style="1" bestFit="1" customWidth="1"/>
    <col min="1796" max="1796" width="9.09765625" style="1"/>
    <col min="1797" max="1797" width="11.8984375" style="1" bestFit="1" customWidth="1"/>
    <col min="1798" max="2048" width="9.09765625" style="1"/>
    <col min="2049" max="2049" width="10.69921875" style="1" bestFit="1" customWidth="1"/>
    <col min="2050" max="2050" width="9" style="1" bestFit="1" customWidth="1"/>
    <col min="2051" max="2051" width="71.19921875" style="1" bestFit="1" customWidth="1"/>
    <col min="2052" max="2052" width="9.09765625" style="1"/>
    <col min="2053" max="2053" width="11.8984375" style="1" bestFit="1" customWidth="1"/>
    <col min="2054" max="2304" width="9.09765625" style="1"/>
    <col min="2305" max="2305" width="10.69921875" style="1" bestFit="1" customWidth="1"/>
    <col min="2306" max="2306" width="9" style="1" bestFit="1" customWidth="1"/>
    <col min="2307" max="2307" width="71.19921875" style="1" bestFit="1" customWidth="1"/>
    <col min="2308" max="2308" width="9.09765625" style="1"/>
    <col min="2309" max="2309" width="11.8984375" style="1" bestFit="1" customWidth="1"/>
    <col min="2310" max="2560" width="9.09765625" style="1"/>
    <col min="2561" max="2561" width="10.69921875" style="1" bestFit="1" customWidth="1"/>
    <col min="2562" max="2562" width="9" style="1" bestFit="1" customWidth="1"/>
    <col min="2563" max="2563" width="71.19921875" style="1" bestFit="1" customWidth="1"/>
    <col min="2564" max="2564" width="9.09765625" style="1"/>
    <col min="2565" max="2565" width="11.8984375" style="1" bestFit="1" customWidth="1"/>
    <col min="2566" max="2816" width="9.09765625" style="1"/>
    <col min="2817" max="2817" width="10.69921875" style="1" bestFit="1" customWidth="1"/>
    <col min="2818" max="2818" width="9" style="1" bestFit="1" customWidth="1"/>
    <col min="2819" max="2819" width="71.19921875" style="1" bestFit="1" customWidth="1"/>
    <col min="2820" max="2820" width="9.09765625" style="1"/>
    <col min="2821" max="2821" width="11.8984375" style="1" bestFit="1" customWidth="1"/>
    <col min="2822" max="3072" width="9.09765625" style="1"/>
    <col min="3073" max="3073" width="10.69921875" style="1" bestFit="1" customWidth="1"/>
    <col min="3074" max="3074" width="9" style="1" bestFit="1" customWidth="1"/>
    <col min="3075" max="3075" width="71.19921875" style="1" bestFit="1" customWidth="1"/>
    <col min="3076" max="3076" width="9.09765625" style="1"/>
    <col min="3077" max="3077" width="11.8984375" style="1" bestFit="1" customWidth="1"/>
    <col min="3078" max="3328" width="9.09765625" style="1"/>
    <col min="3329" max="3329" width="10.69921875" style="1" bestFit="1" customWidth="1"/>
    <col min="3330" max="3330" width="9" style="1" bestFit="1" customWidth="1"/>
    <col min="3331" max="3331" width="71.19921875" style="1" bestFit="1" customWidth="1"/>
    <col min="3332" max="3332" width="9.09765625" style="1"/>
    <col min="3333" max="3333" width="11.8984375" style="1" bestFit="1" customWidth="1"/>
    <col min="3334" max="3584" width="9.09765625" style="1"/>
    <col min="3585" max="3585" width="10.69921875" style="1" bestFit="1" customWidth="1"/>
    <col min="3586" max="3586" width="9" style="1" bestFit="1" customWidth="1"/>
    <col min="3587" max="3587" width="71.19921875" style="1" bestFit="1" customWidth="1"/>
    <col min="3588" max="3588" width="9.09765625" style="1"/>
    <col min="3589" max="3589" width="11.8984375" style="1" bestFit="1" customWidth="1"/>
    <col min="3590" max="3840" width="9.09765625" style="1"/>
    <col min="3841" max="3841" width="10.69921875" style="1" bestFit="1" customWidth="1"/>
    <col min="3842" max="3842" width="9" style="1" bestFit="1" customWidth="1"/>
    <col min="3843" max="3843" width="71.19921875" style="1" bestFit="1" customWidth="1"/>
    <col min="3844" max="3844" width="9.09765625" style="1"/>
    <col min="3845" max="3845" width="11.8984375" style="1" bestFit="1" customWidth="1"/>
    <col min="3846" max="4096" width="9.09765625" style="1"/>
    <col min="4097" max="4097" width="10.69921875" style="1" bestFit="1" customWidth="1"/>
    <col min="4098" max="4098" width="9" style="1" bestFit="1" customWidth="1"/>
    <col min="4099" max="4099" width="71.19921875" style="1" bestFit="1" customWidth="1"/>
    <col min="4100" max="4100" width="9.09765625" style="1"/>
    <col min="4101" max="4101" width="11.8984375" style="1" bestFit="1" customWidth="1"/>
    <col min="4102" max="4352" width="9.09765625" style="1"/>
    <col min="4353" max="4353" width="10.69921875" style="1" bestFit="1" customWidth="1"/>
    <col min="4354" max="4354" width="9" style="1" bestFit="1" customWidth="1"/>
    <col min="4355" max="4355" width="71.19921875" style="1" bestFit="1" customWidth="1"/>
    <col min="4356" max="4356" width="9.09765625" style="1"/>
    <col min="4357" max="4357" width="11.8984375" style="1" bestFit="1" customWidth="1"/>
    <col min="4358" max="4608" width="9.09765625" style="1"/>
    <col min="4609" max="4609" width="10.69921875" style="1" bestFit="1" customWidth="1"/>
    <col min="4610" max="4610" width="9" style="1" bestFit="1" customWidth="1"/>
    <col min="4611" max="4611" width="71.19921875" style="1" bestFit="1" customWidth="1"/>
    <col min="4612" max="4612" width="9.09765625" style="1"/>
    <col min="4613" max="4613" width="11.8984375" style="1" bestFit="1" customWidth="1"/>
    <col min="4614" max="4864" width="9.09765625" style="1"/>
    <col min="4865" max="4865" width="10.69921875" style="1" bestFit="1" customWidth="1"/>
    <col min="4866" max="4866" width="9" style="1" bestFit="1" customWidth="1"/>
    <col min="4867" max="4867" width="71.19921875" style="1" bestFit="1" customWidth="1"/>
    <col min="4868" max="4868" width="9.09765625" style="1"/>
    <col min="4869" max="4869" width="11.8984375" style="1" bestFit="1" customWidth="1"/>
    <col min="4870" max="5120" width="9.09765625" style="1"/>
    <col min="5121" max="5121" width="10.69921875" style="1" bestFit="1" customWidth="1"/>
    <col min="5122" max="5122" width="9" style="1" bestFit="1" customWidth="1"/>
    <col min="5123" max="5123" width="71.19921875" style="1" bestFit="1" customWidth="1"/>
    <col min="5124" max="5124" width="9.09765625" style="1"/>
    <col min="5125" max="5125" width="11.8984375" style="1" bestFit="1" customWidth="1"/>
    <col min="5126" max="5376" width="9.09765625" style="1"/>
    <col min="5377" max="5377" width="10.69921875" style="1" bestFit="1" customWidth="1"/>
    <col min="5378" max="5378" width="9" style="1" bestFit="1" customWidth="1"/>
    <col min="5379" max="5379" width="71.19921875" style="1" bestFit="1" customWidth="1"/>
    <col min="5380" max="5380" width="9.09765625" style="1"/>
    <col min="5381" max="5381" width="11.8984375" style="1" bestFit="1" customWidth="1"/>
    <col min="5382" max="5632" width="9.09765625" style="1"/>
    <col min="5633" max="5633" width="10.69921875" style="1" bestFit="1" customWidth="1"/>
    <col min="5634" max="5634" width="9" style="1" bestFit="1" customWidth="1"/>
    <col min="5635" max="5635" width="71.19921875" style="1" bestFit="1" customWidth="1"/>
    <col min="5636" max="5636" width="9.09765625" style="1"/>
    <col min="5637" max="5637" width="11.8984375" style="1" bestFit="1" customWidth="1"/>
    <col min="5638" max="5888" width="9.09765625" style="1"/>
    <col min="5889" max="5889" width="10.69921875" style="1" bestFit="1" customWidth="1"/>
    <col min="5890" max="5890" width="9" style="1" bestFit="1" customWidth="1"/>
    <col min="5891" max="5891" width="71.19921875" style="1" bestFit="1" customWidth="1"/>
    <col min="5892" max="5892" width="9.09765625" style="1"/>
    <col min="5893" max="5893" width="11.8984375" style="1" bestFit="1" customWidth="1"/>
    <col min="5894" max="6144" width="9.09765625" style="1"/>
    <col min="6145" max="6145" width="10.69921875" style="1" bestFit="1" customWidth="1"/>
    <col min="6146" max="6146" width="9" style="1" bestFit="1" customWidth="1"/>
    <col min="6147" max="6147" width="71.19921875" style="1" bestFit="1" customWidth="1"/>
    <col min="6148" max="6148" width="9.09765625" style="1"/>
    <col min="6149" max="6149" width="11.8984375" style="1" bestFit="1" customWidth="1"/>
    <col min="6150" max="6400" width="9.09765625" style="1"/>
    <col min="6401" max="6401" width="10.69921875" style="1" bestFit="1" customWidth="1"/>
    <col min="6402" max="6402" width="9" style="1" bestFit="1" customWidth="1"/>
    <col min="6403" max="6403" width="71.19921875" style="1" bestFit="1" customWidth="1"/>
    <col min="6404" max="6404" width="9.09765625" style="1"/>
    <col min="6405" max="6405" width="11.8984375" style="1" bestFit="1" customWidth="1"/>
    <col min="6406" max="6656" width="9.09765625" style="1"/>
    <col min="6657" max="6657" width="10.69921875" style="1" bestFit="1" customWidth="1"/>
    <col min="6658" max="6658" width="9" style="1" bestFit="1" customWidth="1"/>
    <col min="6659" max="6659" width="71.19921875" style="1" bestFit="1" customWidth="1"/>
    <col min="6660" max="6660" width="9.09765625" style="1"/>
    <col min="6661" max="6661" width="11.8984375" style="1" bestFit="1" customWidth="1"/>
    <col min="6662" max="6912" width="9.09765625" style="1"/>
    <col min="6913" max="6913" width="10.69921875" style="1" bestFit="1" customWidth="1"/>
    <col min="6914" max="6914" width="9" style="1" bestFit="1" customWidth="1"/>
    <col min="6915" max="6915" width="71.19921875" style="1" bestFit="1" customWidth="1"/>
    <col min="6916" max="6916" width="9.09765625" style="1"/>
    <col min="6917" max="6917" width="11.8984375" style="1" bestFit="1" customWidth="1"/>
    <col min="6918" max="7168" width="9.09765625" style="1"/>
    <col min="7169" max="7169" width="10.69921875" style="1" bestFit="1" customWidth="1"/>
    <col min="7170" max="7170" width="9" style="1" bestFit="1" customWidth="1"/>
    <col min="7171" max="7171" width="71.19921875" style="1" bestFit="1" customWidth="1"/>
    <col min="7172" max="7172" width="9.09765625" style="1"/>
    <col min="7173" max="7173" width="11.8984375" style="1" bestFit="1" customWidth="1"/>
    <col min="7174" max="7424" width="9.09765625" style="1"/>
    <col min="7425" max="7425" width="10.69921875" style="1" bestFit="1" customWidth="1"/>
    <col min="7426" max="7426" width="9" style="1" bestFit="1" customWidth="1"/>
    <col min="7427" max="7427" width="71.19921875" style="1" bestFit="1" customWidth="1"/>
    <col min="7428" max="7428" width="9.09765625" style="1"/>
    <col min="7429" max="7429" width="11.8984375" style="1" bestFit="1" customWidth="1"/>
    <col min="7430" max="7680" width="9.09765625" style="1"/>
    <col min="7681" max="7681" width="10.69921875" style="1" bestFit="1" customWidth="1"/>
    <col min="7682" max="7682" width="9" style="1" bestFit="1" customWidth="1"/>
    <col min="7683" max="7683" width="71.19921875" style="1" bestFit="1" customWidth="1"/>
    <col min="7684" max="7684" width="9.09765625" style="1"/>
    <col min="7685" max="7685" width="11.8984375" style="1" bestFit="1" customWidth="1"/>
    <col min="7686" max="7936" width="9.09765625" style="1"/>
    <col min="7937" max="7937" width="10.69921875" style="1" bestFit="1" customWidth="1"/>
    <col min="7938" max="7938" width="9" style="1" bestFit="1" customWidth="1"/>
    <col min="7939" max="7939" width="71.19921875" style="1" bestFit="1" customWidth="1"/>
    <col min="7940" max="7940" width="9.09765625" style="1"/>
    <col min="7941" max="7941" width="11.8984375" style="1" bestFit="1" customWidth="1"/>
    <col min="7942" max="8192" width="9.09765625" style="1"/>
    <col min="8193" max="8193" width="10.69921875" style="1" bestFit="1" customWidth="1"/>
    <col min="8194" max="8194" width="9" style="1" bestFit="1" customWidth="1"/>
    <col min="8195" max="8195" width="71.19921875" style="1" bestFit="1" customWidth="1"/>
    <col min="8196" max="8196" width="9.09765625" style="1"/>
    <col min="8197" max="8197" width="11.8984375" style="1" bestFit="1" customWidth="1"/>
    <col min="8198" max="8448" width="9.09765625" style="1"/>
    <col min="8449" max="8449" width="10.69921875" style="1" bestFit="1" customWidth="1"/>
    <col min="8450" max="8450" width="9" style="1" bestFit="1" customWidth="1"/>
    <col min="8451" max="8451" width="71.19921875" style="1" bestFit="1" customWidth="1"/>
    <col min="8452" max="8452" width="9.09765625" style="1"/>
    <col min="8453" max="8453" width="11.8984375" style="1" bestFit="1" customWidth="1"/>
    <col min="8454" max="8704" width="9.09765625" style="1"/>
    <col min="8705" max="8705" width="10.69921875" style="1" bestFit="1" customWidth="1"/>
    <col min="8706" max="8706" width="9" style="1" bestFit="1" customWidth="1"/>
    <col min="8707" max="8707" width="71.19921875" style="1" bestFit="1" customWidth="1"/>
    <col min="8708" max="8708" width="9.09765625" style="1"/>
    <col min="8709" max="8709" width="11.8984375" style="1" bestFit="1" customWidth="1"/>
    <col min="8710" max="8960" width="9.09765625" style="1"/>
    <col min="8961" max="8961" width="10.69921875" style="1" bestFit="1" customWidth="1"/>
    <col min="8962" max="8962" width="9" style="1" bestFit="1" customWidth="1"/>
    <col min="8963" max="8963" width="71.19921875" style="1" bestFit="1" customWidth="1"/>
    <col min="8964" max="8964" width="9.09765625" style="1"/>
    <col min="8965" max="8965" width="11.8984375" style="1" bestFit="1" customWidth="1"/>
    <col min="8966" max="9216" width="9.09765625" style="1"/>
    <col min="9217" max="9217" width="10.69921875" style="1" bestFit="1" customWidth="1"/>
    <col min="9218" max="9218" width="9" style="1" bestFit="1" customWidth="1"/>
    <col min="9219" max="9219" width="71.19921875" style="1" bestFit="1" customWidth="1"/>
    <col min="9220" max="9220" width="9.09765625" style="1"/>
    <col min="9221" max="9221" width="11.8984375" style="1" bestFit="1" customWidth="1"/>
    <col min="9222" max="9472" width="9.09765625" style="1"/>
    <col min="9473" max="9473" width="10.69921875" style="1" bestFit="1" customWidth="1"/>
    <col min="9474" max="9474" width="9" style="1" bestFit="1" customWidth="1"/>
    <col min="9475" max="9475" width="71.19921875" style="1" bestFit="1" customWidth="1"/>
    <col min="9476" max="9476" width="9.09765625" style="1"/>
    <col min="9477" max="9477" width="11.8984375" style="1" bestFit="1" customWidth="1"/>
    <col min="9478" max="9728" width="9.09765625" style="1"/>
    <col min="9729" max="9729" width="10.69921875" style="1" bestFit="1" customWidth="1"/>
    <col min="9730" max="9730" width="9" style="1" bestFit="1" customWidth="1"/>
    <col min="9731" max="9731" width="71.19921875" style="1" bestFit="1" customWidth="1"/>
    <col min="9732" max="9732" width="9.09765625" style="1"/>
    <col min="9733" max="9733" width="11.8984375" style="1" bestFit="1" customWidth="1"/>
    <col min="9734" max="9984" width="9.09765625" style="1"/>
    <col min="9985" max="9985" width="10.69921875" style="1" bestFit="1" customWidth="1"/>
    <col min="9986" max="9986" width="9" style="1" bestFit="1" customWidth="1"/>
    <col min="9987" max="9987" width="71.19921875" style="1" bestFit="1" customWidth="1"/>
    <col min="9988" max="9988" width="9.09765625" style="1"/>
    <col min="9989" max="9989" width="11.8984375" style="1" bestFit="1" customWidth="1"/>
    <col min="9990" max="10240" width="9.09765625" style="1"/>
    <col min="10241" max="10241" width="10.69921875" style="1" bestFit="1" customWidth="1"/>
    <col min="10242" max="10242" width="9" style="1" bestFit="1" customWidth="1"/>
    <col min="10243" max="10243" width="71.19921875" style="1" bestFit="1" customWidth="1"/>
    <col min="10244" max="10244" width="9.09765625" style="1"/>
    <col min="10245" max="10245" width="11.8984375" style="1" bestFit="1" customWidth="1"/>
    <col min="10246" max="10496" width="9.09765625" style="1"/>
    <col min="10497" max="10497" width="10.69921875" style="1" bestFit="1" customWidth="1"/>
    <col min="10498" max="10498" width="9" style="1" bestFit="1" customWidth="1"/>
    <col min="10499" max="10499" width="71.19921875" style="1" bestFit="1" customWidth="1"/>
    <col min="10500" max="10500" width="9.09765625" style="1"/>
    <col min="10501" max="10501" width="11.8984375" style="1" bestFit="1" customWidth="1"/>
    <col min="10502" max="10752" width="9.09765625" style="1"/>
    <col min="10753" max="10753" width="10.69921875" style="1" bestFit="1" customWidth="1"/>
    <col min="10754" max="10754" width="9" style="1" bestFit="1" customWidth="1"/>
    <col min="10755" max="10755" width="71.19921875" style="1" bestFit="1" customWidth="1"/>
    <col min="10756" max="10756" width="9.09765625" style="1"/>
    <col min="10757" max="10757" width="11.8984375" style="1" bestFit="1" customWidth="1"/>
    <col min="10758" max="11008" width="9.09765625" style="1"/>
    <col min="11009" max="11009" width="10.69921875" style="1" bestFit="1" customWidth="1"/>
    <col min="11010" max="11010" width="9" style="1" bestFit="1" customWidth="1"/>
    <col min="11011" max="11011" width="71.19921875" style="1" bestFit="1" customWidth="1"/>
    <col min="11012" max="11012" width="9.09765625" style="1"/>
    <col min="11013" max="11013" width="11.8984375" style="1" bestFit="1" customWidth="1"/>
    <col min="11014" max="11264" width="9.09765625" style="1"/>
    <col min="11265" max="11265" width="10.69921875" style="1" bestFit="1" customWidth="1"/>
    <col min="11266" max="11266" width="9" style="1" bestFit="1" customWidth="1"/>
    <col min="11267" max="11267" width="71.19921875" style="1" bestFit="1" customWidth="1"/>
    <col min="11268" max="11268" width="9.09765625" style="1"/>
    <col min="11269" max="11269" width="11.8984375" style="1" bestFit="1" customWidth="1"/>
    <col min="11270" max="11520" width="9.09765625" style="1"/>
    <col min="11521" max="11521" width="10.69921875" style="1" bestFit="1" customWidth="1"/>
    <col min="11522" max="11522" width="9" style="1" bestFit="1" customWidth="1"/>
    <col min="11523" max="11523" width="71.19921875" style="1" bestFit="1" customWidth="1"/>
    <col min="11524" max="11524" width="9.09765625" style="1"/>
    <col min="11525" max="11525" width="11.8984375" style="1" bestFit="1" customWidth="1"/>
    <col min="11526" max="11776" width="9.09765625" style="1"/>
    <col min="11777" max="11777" width="10.69921875" style="1" bestFit="1" customWidth="1"/>
    <col min="11778" max="11778" width="9" style="1" bestFit="1" customWidth="1"/>
    <col min="11779" max="11779" width="71.19921875" style="1" bestFit="1" customWidth="1"/>
    <col min="11780" max="11780" width="9.09765625" style="1"/>
    <col min="11781" max="11781" width="11.8984375" style="1" bestFit="1" customWidth="1"/>
    <col min="11782" max="12032" width="9.09765625" style="1"/>
    <col min="12033" max="12033" width="10.69921875" style="1" bestFit="1" customWidth="1"/>
    <col min="12034" max="12034" width="9" style="1" bestFit="1" customWidth="1"/>
    <col min="12035" max="12035" width="71.19921875" style="1" bestFit="1" customWidth="1"/>
    <col min="12036" max="12036" width="9.09765625" style="1"/>
    <col min="12037" max="12037" width="11.8984375" style="1" bestFit="1" customWidth="1"/>
    <col min="12038" max="12288" width="9.09765625" style="1"/>
    <col min="12289" max="12289" width="10.69921875" style="1" bestFit="1" customWidth="1"/>
    <col min="12290" max="12290" width="9" style="1" bestFit="1" customWidth="1"/>
    <col min="12291" max="12291" width="71.19921875" style="1" bestFit="1" customWidth="1"/>
    <col min="12292" max="12292" width="9.09765625" style="1"/>
    <col min="12293" max="12293" width="11.8984375" style="1" bestFit="1" customWidth="1"/>
    <col min="12294" max="12544" width="9.09765625" style="1"/>
    <col min="12545" max="12545" width="10.69921875" style="1" bestFit="1" customWidth="1"/>
    <col min="12546" max="12546" width="9" style="1" bestFit="1" customWidth="1"/>
    <col min="12547" max="12547" width="71.19921875" style="1" bestFit="1" customWidth="1"/>
    <col min="12548" max="12548" width="9.09765625" style="1"/>
    <col min="12549" max="12549" width="11.8984375" style="1" bestFit="1" customWidth="1"/>
    <col min="12550" max="12800" width="9.09765625" style="1"/>
    <col min="12801" max="12801" width="10.69921875" style="1" bestFit="1" customWidth="1"/>
    <col min="12802" max="12802" width="9" style="1" bestFit="1" customWidth="1"/>
    <col min="12803" max="12803" width="71.19921875" style="1" bestFit="1" customWidth="1"/>
    <col min="12804" max="12804" width="9.09765625" style="1"/>
    <col min="12805" max="12805" width="11.8984375" style="1" bestFit="1" customWidth="1"/>
    <col min="12806" max="13056" width="9.09765625" style="1"/>
    <col min="13057" max="13057" width="10.69921875" style="1" bestFit="1" customWidth="1"/>
    <col min="13058" max="13058" width="9" style="1" bestFit="1" customWidth="1"/>
    <col min="13059" max="13059" width="71.19921875" style="1" bestFit="1" customWidth="1"/>
    <col min="13060" max="13060" width="9.09765625" style="1"/>
    <col min="13061" max="13061" width="11.8984375" style="1" bestFit="1" customWidth="1"/>
    <col min="13062" max="13312" width="9.09765625" style="1"/>
    <col min="13313" max="13313" width="10.69921875" style="1" bestFit="1" customWidth="1"/>
    <col min="13314" max="13314" width="9" style="1" bestFit="1" customWidth="1"/>
    <col min="13315" max="13315" width="71.19921875" style="1" bestFit="1" customWidth="1"/>
    <col min="13316" max="13316" width="9.09765625" style="1"/>
    <col min="13317" max="13317" width="11.8984375" style="1" bestFit="1" customWidth="1"/>
    <col min="13318" max="13568" width="9.09765625" style="1"/>
    <col min="13569" max="13569" width="10.69921875" style="1" bestFit="1" customWidth="1"/>
    <col min="13570" max="13570" width="9" style="1" bestFit="1" customWidth="1"/>
    <col min="13571" max="13571" width="71.19921875" style="1" bestFit="1" customWidth="1"/>
    <col min="13572" max="13572" width="9.09765625" style="1"/>
    <col min="13573" max="13573" width="11.8984375" style="1" bestFit="1" customWidth="1"/>
    <col min="13574" max="13824" width="9.09765625" style="1"/>
    <col min="13825" max="13825" width="10.69921875" style="1" bestFit="1" customWidth="1"/>
    <col min="13826" max="13826" width="9" style="1" bestFit="1" customWidth="1"/>
    <col min="13827" max="13827" width="71.19921875" style="1" bestFit="1" customWidth="1"/>
    <col min="13828" max="13828" width="9.09765625" style="1"/>
    <col min="13829" max="13829" width="11.8984375" style="1" bestFit="1" customWidth="1"/>
    <col min="13830" max="14080" width="9.09765625" style="1"/>
    <col min="14081" max="14081" width="10.69921875" style="1" bestFit="1" customWidth="1"/>
    <col min="14082" max="14082" width="9" style="1" bestFit="1" customWidth="1"/>
    <col min="14083" max="14083" width="71.19921875" style="1" bestFit="1" customWidth="1"/>
    <col min="14084" max="14084" width="9.09765625" style="1"/>
    <col min="14085" max="14085" width="11.8984375" style="1" bestFit="1" customWidth="1"/>
    <col min="14086" max="14336" width="9.09765625" style="1"/>
    <col min="14337" max="14337" width="10.69921875" style="1" bestFit="1" customWidth="1"/>
    <col min="14338" max="14338" width="9" style="1" bestFit="1" customWidth="1"/>
    <col min="14339" max="14339" width="71.19921875" style="1" bestFit="1" customWidth="1"/>
    <col min="14340" max="14340" width="9.09765625" style="1"/>
    <col min="14341" max="14341" width="11.8984375" style="1" bestFit="1" customWidth="1"/>
    <col min="14342" max="14592" width="9.09765625" style="1"/>
    <col min="14593" max="14593" width="10.69921875" style="1" bestFit="1" customWidth="1"/>
    <col min="14594" max="14594" width="9" style="1" bestFit="1" customWidth="1"/>
    <col min="14595" max="14595" width="71.19921875" style="1" bestFit="1" customWidth="1"/>
    <col min="14596" max="14596" width="9.09765625" style="1"/>
    <col min="14597" max="14597" width="11.8984375" style="1" bestFit="1" customWidth="1"/>
    <col min="14598" max="14848" width="9.09765625" style="1"/>
    <col min="14849" max="14849" width="10.69921875" style="1" bestFit="1" customWidth="1"/>
    <col min="14850" max="14850" width="9" style="1" bestFit="1" customWidth="1"/>
    <col min="14851" max="14851" width="71.19921875" style="1" bestFit="1" customWidth="1"/>
    <col min="14852" max="14852" width="9.09765625" style="1"/>
    <col min="14853" max="14853" width="11.8984375" style="1" bestFit="1" customWidth="1"/>
    <col min="14854" max="15104" width="9.09765625" style="1"/>
    <col min="15105" max="15105" width="10.69921875" style="1" bestFit="1" customWidth="1"/>
    <col min="15106" max="15106" width="9" style="1" bestFit="1" customWidth="1"/>
    <col min="15107" max="15107" width="71.19921875" style="1" bestFit="1" customWidth="1"/>
    <col min="15108" max="15108" width="9.09765625" style="1"/>
    <col min="15109" max="15109" width="11.8984375" style="1" bestFit="1" customWidth="1"/>
    <col min="15110" max="15360" width="9.09765625" style="1"/>
    <col min="15361" max="15361" width="10.69921875" style="1" bestFit="1" customWidth="1"/>
    <col min="15362" max="15362" width="9" style="1" bestFit="1" customWidth="1"/>
    <col min="15363" max="15363" width="71.19921875" style="1" bestFit="1" customWidth="1"/>
    <col min="15364" max="15364" width="9.09765625" style="1"/>
    <col min="15365" max="15365" width="11.8984375" style="1" bestFit="1" customWidth="1"/>
    <col min="15366" max="15616" width="9.09765625" style="1"/>
    <col min="15617" max="15617" width="10.69921875" style="1" bestFit="1" customWidth="1"/>
    <col min="15618" max="15618" width="9" style="1" bestFit="1" customWidth="1"/>
    <col min="15619" max="15619" width="71.19921875" style="1" bestFit="1" customWidth="1"/>
    <col min="15620" max="15620" width="9.09765625" style="1"/>
    <col min="15621" max="15621" width="11.8984375" style="1" bestFit="1" customWidth="1"/>
    <col min="15622" max="15872" width="9.09765625" style="1"/>
    <col min="15873" max="15873" width="10.69921875" style="1" bestFit="1" customWidth="1"/>
    <col min="15874" max="15874" width="9" style="1" bestFit="1" customWidth="1"/>
    <col min="15875" max="15875" width="71.19921875" style="1" bestFit="1" customWidth="1"/>
    <col min="15876" max="15876" width="9.09765625" style="1"/>
    <col min="15877" max="15877" width="11.8984375" style="1" bestFit="1" customWidth="1"/>
    <col min="15878" max="16128" width="9.09765625" style="1"/>
    <col min="16129" max="16129" width="10.69921875" style="1" bestFit="1" customWidth="1"/>
    <col min="16130" max="16130" width="9" style="1" bestFit="1" customWidth="1"/>
    <col min="16131" max="16131" width="71.19921875" style="1" bestFit="1" customWidth="1"/>
    <col min="16132" max="16132" width="9.09765625" style="1"/>
    <col min="16133" max="16133" width="11.8984375" style="1" bestFit="1" customWidth="1"/>
    <col min="16134" max="16384" width="9.09765625" style="1"/>
  </cols>
  <sheetData>
    <row r="1" spans="1:13" x14ac:dyDescent="0.25">
      <c r="B1" s="86" t="s">
        <v>50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x14ac:dyDescent="0.25">
      <c r="A2" s="1" t="s">
        <v>47</v>
      </c>
      <c r="B2" s="1" t="s">
        <v>48</v>
      </c>
      <c r="C2" s="1" t="s">
        <v>1</v>
      </c>
      <c r="D2" s="1" t="s">
        <v>2</v>
      </c>
    </row>
    <row r="3" spans="1:13" x14ac:dyDescent="0.25">
      <c r="A3" s="3">
        <v>10</v>
      </c>
      <c r="B3" s="3">
        <v>0</v>
      </c>
      <c r="C3" s="24" t="s">
        <v>3</v>
      </c>
      <c r="D3" s="5">
        <f>D4+D5</f>
        <v>7.572997104999998</v>
      </c>
    </row>
    <row r="4" spans="1:13" x14ac:dyDescent="0.25">
      <c r="A4" s="3">
        <v>12</v>
      </c>
      <c r="B4" s="3">
        <v>2</v>
      </c>
      <c r="C4" s="24" t="s">
        <v>28</v>
      </c>
      <c r="D4" s="5">
        <v>0</v>
      </c>
      <c r="E4" s="3"/>
    </row>
    <row r="5" spans="1:13" x14ac:dyDescent="0.25">
      <c r="A5" s="3">
        <v>14</v>
      </c>
      <c r="B5" s="3">
        <v>2</v>
      </c>
      <c r="C5" s="24" t="s">
        <v>29</v>
      </c>
      <c r="D5" s="5">
        <v>7.572997104999998</v>
      </c>
      <c r="E5" s="31"/>
      <c r="F5" s="31"/>
    </row>
    <row r="6" spans="1:13" x14ac:dyDescent="0.25">
      <c r="A6" s="3"/>
      <c r="B6" s="3"/>
      <c r="C6" s="24"/>
      <c r="D6" s="5"/>
      <c r="E6" s="3"/>
    </row>
    <row r="7" spans="1:13" x14ac:dyDescent="0.25">
      <c r="A7" s="3">
        <v>25</v>
      </c>
      <c r="B7" s="3">
        <v>0</v>
      </c>
      <c r="C7" s="24" t="s">
        <v>6</v>
      </c>
      <c r="D7" s="5">
        <f>D9</f>
        <v>0.11417000000000001</v>
      </c>
    </row>
    <row r="8" spans="1:13" x14ac:dyDescent="0.25">
      <c r="A8" s="3">
        <v>30</v>
      </c>
      <c r="B8" s="3">
        <v>2</v>
      </c>
      <c r="C8" s="24" t="s">
        <v>7</v>
      </c>
      <c r="D8" s="5">
        <v>0</v>
      </c>
      <c r="E8" s="3"/>
    </row>
    <row r="9" spans="1:13" x14ac:dyDescent="0.25">
      <c r="A9" s="3">
        <v>40</v>
      </c>
      <c r="B9" s="3">
        <v>2</v>
      </c>
      <c r="C9" s="24" t="s">
        <v>8</v>
      </c>
      <c r="D9" s="33">
        <v>0.11417000000000001</v>
      </c>
      <c r="E9" s="3"/>
    </row>
    <row r="10" spans="1:13" x14ac:dyDescent="0.25">
      <c r="A10" s="3"/>
      <c r="B10" s="3"/>
      <c r="C10" s="24"/>
      <c r="D10" s="5"/>
      <c r="E10" s="3"/>
    </row>
    <row r="11" spans="1:13" x14ac:dyDescent="0.25">
      <c r="A11" s="3">
        <v>45</v>
      </c>
      <c r="B11" s="3">
        <v>0</v>
      </c>
      <c r="C11" s="24" t="s">
        <v>30</v>
      </c>
      <c r="D11" s="8">
        <f>SUM(D12:D14)</f>
        <v>0</v>
      </c>
    </row>
    <row r="12" spans="1:13" x14ac:dyDescent="0.25">
      <c r="A12" s="3">
        <v>50</v>
      </c>
      <c r="B12" s="3">
        <v>2</v>
      </c>
      <c r="C12" s="24" t="s">
        <v>38</v>
      </c>
      <c r="D12" s="5">
        <v>0</v>
      </c>
      <c r="E12" s="3"/>
    </row>
    <row r="13" spans="1:13" x14ac:dyDescent="0.25">
      <c r="A13" s="3">
        <v>60</v>
      </c>
      <c r="B13" s="3">
        <v>2</v>
      </c>
      <c r="C13" s="24" t="s">
        <v>11</v>
      </c>
      <c r="D13" s="5">
        <v>0</v>
      </c>
      <c r="E13" s="3"/>
    </row>
    <row r="14" spans="1:13" x14ac:dyDescent="0.25">
      <c r="A14" s="3">
        <v>65</v>
      </c>
      <c r="B14" s="3">
        <v>2</v>
      </c>
      <c r="C14" s="24" t="s">
        <v>31</v>
      </c>
      <c r="D14" s="5">
        <v>0</v>
      </c>
      <c r="E14" s="3"/>
    </row>
    <row r="15" spans="1:13" x14ac:dyDescent="0.25">
      <c r="A15" s="3"/>
      <c r="B15" s="3"/>
      <c r="C15" s="24"/>
      <c r="D15" s="5"/>
      <c r="E15" s="3"/>
    </row>
    <row r="16" spans="1:13" x14ac:dyDescent="0.25">
      <c r="A16" s="3">
        <v>70</v>
      </c>
      <c r="B16" s="3">
        <v>0</v>
      </c>
      <c r="C16" s="24" t="s">
        <v>13</v>
      </c>
      <c r="D16" s="10">
        <f>SUM(D17:D24)</f>
        <v>1.6861188870000001</v>
      </c>
      <c r="E16" s="24"/>
      <c r="F16" s="10"/>
    </row>
    <row r="17" spans="1:7" x14ac:dyDescent="0.25">
      <c r="A17" s="3">
        <v>80</v>
      </c>
      <c r="B17" s="3">
        <v>3</v>
      </c>
      <c r="C17" s="24" t="s">
        <v>32</v>
      </c>
      <c r="D17" s="5">
        <v>0</v>
      </c>
      <c r="E17" s="24"/>
      <c r="F17" s="3"/>
    </row>
    <row r="18" spans="1:7" x14ac:dyDescent="0.25">
      <c r="A18" s="3">
        <v>85</v>
      </c>
      <c r="B18" s="3">
        <v>3</v>
      </c>
      <c r="C18" s="24" t="s">
        <v>39</v>
      </c>
      <c r="D18" s="5">
        <v>0</v>
      </c>
      <c r="E18" s="24"/>
      <c r="F18" s="3"/>
    </row>
    <row r="19" spans="1:7" x14ac:dyDescent="0.25">
      <c r="A19" s="3">
        <v>90</v>
      </c>
      <c r="B19" s="3">
        <v>3</v>
      </c>
      <c r="C19" s="24" t="s">
        <v>40</v>
      </c>
      <c r="D19" s="5">
        <v>0</v>
      </c>
      <c r="E19" s="24"/>
      <c r="F19" s="3"/>
    </row>
    <row r="20" spans="1:7" x14ac:dyDescent="0.25">
      <c r="A20" s="3">
        <v>100</v>
      </c>
      <c r="B20" s="3">
        <v>3</v>
      </c>
      <c r="C20" s="24" t="s">
        <v>41</v>
      </c>
      <c r="D20" s="5">
        <v>0</v>
      </c>
      <c r="E20" s="24"/>
      <c r="F20" s="3"/>
    </row>
    <row r="21" spans="1:7" x14ac:dyDescent="0.25">
      <c r="A21" s="3">
        <v>105</v>
      </c>
      <c r="B21" s="3">
        <v>3</v>
      </c>
      <c r="C21" s="24" t="s">
        <v>42</v>
      </c>
      <c r="D21" s="5">
        <v>0</v>
      </c>
      <c r="E21" s="24"/>
      <c r="F21" s="3"/>
    </row>
    <row r="22" spans="1:7" ht="15.6" x14ac:dyDescent="0.3">
      <c r="A22" s="3">
        <v>110</v>
      </c>
      <c r="B22" s="3">
        <v>3</v>
      </c>
      <c r="C22" s="24" t="s">
        <v>43</v>
      </c>
      <c r="D22" s="5">
        <v>1.0724186220000003</v>
      </c>
      <c r="E22" s="30"/>
      <c r="F22" s="31"/>
      <c r="G22" s="16"/>
    </row>
    <row r="23" spans="1:7" ht="15.6" x14ac:dyDescent="0.3">
      <c r="A23" s="3">
        <v>120</v>
      </c>
      <c r="B23" s="3">
        <v>3</v>
      </c>
      <c r="C23" s="24" t="s">
        <v>44</v>
      </c>
      <c r="D23" s="5">
        <v>4.6667517999999991E-2</v>
      </c>
      <c r="E23" s="30"/>
      <c r="F23" s="31"/>
      <c r="G23" s="16"/>
    </row>
    <row r="24" spans="1:7" ht="15.6" x14ac:dyDescent="0.3">
      <c r="A24" s="3"/>
      <c r="B24" s="3"/>
      <c r="C24" s="24" t="s">
        <v>33</v>
      </c>
      <c r="D24" s="5">
        <v>0.56703274699999995</v>
      </c>
      <c r="E24" s="30"/>
      <c r="F24" s="31"/>
      <c r="G24" s="16"/>
    </row>
    <row r="25" spans="1:7" x14ac:dyDescent="0.25">
      <c r="A25" s="3"/>
      <c r="B25" s="3"/>
      <c r="C25" s="24"/>
      <c r="D25" s="5"/>
      <c r="E25" s="24"/>
      <c r="F25" s="10"/>
    </row>
    <row r="26" spans="1:7" x14ac:dyDescent="0.25">
      <c r="A26" s="3">
        <v>140</v>
      </c>
      <c r="B26" s="3">
        <v>0</v>
      </c>
      <c r="C26" s="24" t="s">
        <v>16</v>
      </c>
      <c r="D26" s="8">
        <f>SUM(D27:D28)</f>
        <v>0</v>
      </c>
    </row>
    <row r="27" spans="1:7" x14ac:dyDescent="0.25">
      <c r="A27" s="3">
        <v>145</v>
      </c>
      <c r="B27" s="3">
        <v>2</v>
      </c>
      <c r="C27" s="24" t="s">
        <v>17</v>
      </c>
      <c r="D27" s="5">
        <v>0</v>
      </c>
      <c r="E27" s="3"/>
    </row>
    <row r="28" spans="1:7" x14ac:dyDescent="0.25">
      <c r="A28" s="3">
        <v>150</v>
      </c>
      <c r="B28" s="3">
        <v>2</v>
      </c>
      <c r="C28" s="24" t="s">
        <v>18</v>
      </c>
      <c r="D28" s="5">
        <v>0</v>
      </c>
      <c r="E28" s="3"/>
    </row>
    <row r="29" spans="1:7" x14ac:dyDescent="0.25">
      <c r="A29" s="3"/>
      <c r="B29" s="3"/>
      <c r="C29" s="24"/>
      <c r="D29" s="5"/>
      <c r="E29" s="3"/>
    </row>
    <row r="30" spans="1:7" x14ac:dyDescent="0.25">
      <c r="A30" s="3">
        <v>160</v>
      </c>
      <c r="B30" s="3">
        <v>2</v>
      </c>
      <c r="C30" s="24" t="s">
        <v>34</v>
      </c>
      <c r="D30" s="5">
        <f>D16+D3+D7+D11</f>
        <v>9.3732859919999978</v>
      </c>
      <c r="E30" s="3"/>
    </row>
    <row r="31" spans="1:7" x14ac:dyDescent="0.25">
      <c r="A31" s="3"/>
      <c r="B31" s="3"/>
      <c r="C31" s="24"/>
      <c r="D31" s="5"/>
      <c r="E31" s="3"/>
    </row>
    <row r="32" spans="1:7" x14ac:dyDescent="0.25">
      <c r="A32" s="3">
        <v>162</v>
      </c>
      <c r="B32" s="3">
        <v>0</v>
      </c>
      <c r="C32" s="24" t="s">
        <v>20</v>
      </c>
      <c r="D32" s="8"/>
    </row>
    <row r="33" spans="1:5" ht="27.6" x14ac:dyDescent="0.25">
      <c r="A33" s="3">
        <v>165</v>
      </c>
      <c r="B33" s="3">
        <v>2</v>
      </c>
      <c r="C33" s="42" t="s">
        <v>21</v>
      </c>
      <c r="D33" s="39">
        <f>+(D26+D16+D12)/D37</f>
        <v>1.2035109828693791E-3</v>
      </c>
      <c r="E33" s="3"/>
    </row>
    <row r="34" spans="1:5" x14ac:dyDescent="0.25">
      <c r="A34" s="3">
        <v>167</v>
      </c>
      <c r="B34" s="3">
        <v>2</v>
      </c>
      <c r="C34" s="24" t="s">
        <v>35</v>
      </c>
      <c r="D34" s="39">
        <f>+D30/D35</f>
        <v>1.8837998141493244E-3</v>
      </c>
      <c r="E34" s="3"/>
    </row>
    <row r="35" spans="1:5" x14ac:dyDescent="0.25">
      <c r="A35" s="3">
        <v>170</v>
      </c>
      <c r="B35" s="3">
        <v>2</v>
      </c>
      <c r="C35" s="24" t="s">
        <v>36</v>
      </c>
      <c r="D35" s="41">
        <f>(1401+(8550467.15866169/1000))/2</f>
        <v>4975.7335793308448</v>
      </c>
      <c r="E35" s="3"/>
    </row>
    <row r="36" spans="1:5" x14ac:dyDescent="0.25">
      <c r="D36" s="8"/>
    </row>
    <row r="37" spans="1:5" ht="15.6" x14ac:dyDescent="0.3">
      <c r="B37" s="50" t="s">
        <v>24</v>
      </c>
      <c r="C37" s="6" t="s">
        <v>25</v>
      </c>
      <c r="D37" s="33">
        <v>1401</v>
      </c>
    </row>
    <row r="38" spans="1:5" x14ac:dyDescent="0.25">
      <c r="D38" s="8"/>
    </row>
    <row r="39" spans="1:5" x14ac:dyDescent="0.25">
      <c r="B39" s="51" t="s">
        <v>51</v>
      </c>
      <c r="C39" s="52" t="s">
        <v>52</v>
      </c>
      <c r="D39" s="8"/>
    </row>
    <row r="40" spans="1:5" x14ac:dyDescent="0.25">
      <c r="C40" s="1" t="s">
        <v>53</v>
      </c>
    </row>
    <row r="41" spans="1:5" x14ac:dyDescent="0.25">
      <c r="C41" s="52" t="s">
        <v>54</v>
      </c>
    </row>
  </sheetData>
  <mergeCells count="1">
    <mergeCell ref="B1:M1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DE605-06FB-4902-BBBF-C4AD72538A55}">
  <dimension ref="A1:I43"/>
  <sheetViews>
    <sheetView rightToLeft="1" view="pageBreakPreview" zoomScale="80" zoomScaleNormal="90" zoomScaleSheetLayoutView="80" workbookViewId="0">
      <selection activeCell="F39" sqref="F39"/>
    </sheetView>
  </sheetViews>
  <sheetFormatPr defaultRowHeight="13.8" x14ac:dyDescent="0.25"/>
  <cols>
    <col min="1" max="1" width="10.69921875" bestFit="1" customWidth="1"/>
    <col min="2" max="2" width="9" bestFit="1" customWidth="1"/>
    <col min="3" max="3" width="55.3984375" bestFit="1" customWidth="1"/>
    <col min="4" max="4" width="12.59765625" bestFit="1" customWidth="1"/>
    <col min="5" max="5" width="11.8984375" bestFit="1" customWidth="1"/>
    <col min="6" max="6" width="21.09765625" customWidth="1"/>
    <col min="7" max="7" width="19.69921875" bestFit="1" customWidth="1"/>
    <col min="257" max="257" width="10.69921875" bestFit="1" customWidth="1"/>
    <col min="258" max="258" width="9" bestFit="1" customWidth="1"/>
    <col min="259" max="259" width="55.3984375" bestFit="1" customWidth="1"/>
    <col min="260" max="260" width="12.59765625" bestFit="1" customWidth="1"/>
    <col min="261" max="261" width="11.8984375" bestFit="1" customWidth="1"/>
    <col min="263" max="263" width="19.69921875" bestFit="1" customWidth="1"/>
    <col min="513" max="513" width="10.69921875" bestFit="1" customWidth="1"/>
    <col min="514" max="514" width="9" bestFit="1" customWidth="1"/>
    <col min="515" max="515" width="55.3984375" bestFit="1" customWidth="1"/>
    <col min="516" max="516" width="12.59765625" bestFit="1" customWidth="1"/>
    <col min="517" max="517" width="11.8984375" bestFit="1" customWidth="1"/>
    <col min="519" max="519" width="19.69921875" bestFit="1" customWidth="1"/>
    <col min="769" max="769" width="10.69921875" bestFit="1" customWidth="1"/>
    <col min="770" max="770" width="9" bestFit="1" customWidth="1"/>
    <col min="771" max="771" width="55.3984375" bestFit="1" customWidth="1"/>
    <col min="772" max="772" width="12.59765625" bestFit="1" customWidth="1"/>
    <col min="773" max="773" width="11.8984375" bestFit="1" customWidth="1"/>
    <col min="775" max="775" width="19.69921875" bestFit="1" customWidth="1"/>
    <col min="1025" max="1025" width="10.69921875" bestFit="1" customWidth="1"/>
    <col min="1026" max="1026" width="9" bestFit="1" customWidth="1"/>
    <col min="1027" max="1027" width="55.3984375" bestFit="1" customWidth="1"/>
    <col min="1028" max="1028" width="12.59765625" bestFit="1" customWidth="1"/>
    <col min="1029" max="1029" width="11.8984375" bestFit="1" customWidth="1"/>
    <col min="1031" max="1031" width="19.69921875" bestFit="1" customWidth="1"/>
    <col min="1281" max="1281" width="10.69921875" bestFit="1" customWidth="1"/>
    <col min="1282" max="1282" width="9" bestFit="1" customWidth="1"/>
    <col min="1283" max="1283" width="55.3984375" bestFit="1" customWidth="1"/>
    <col min="1284" max="1284" width="12.59765625" bestFit="1" customWidth="1"/>
    <col min="1285" max="1285" width="11.8984375" bestFit="1" customWidth="1"/>
    <col min="1287" max="1287" width="19.69921875" bestFit="1" customWidth="1"/>
    <col min="1537" max="1537" width="10.69921875" bestFit="1" customWidth="1"/>
    <col min="1538" max="1538" width="9" bestFit="1" customWidth="1"/>
    <col min="1539" max="1539" width="55.3984375" bestFit="1" customWidth="1"/>
    <col min="1540" max="1540" width="12.59765625" bestFit="1" customWidth="1"/>
    <col min="1541" max="1541" width="11.8984375" bestFit="1" customWidth="1"/>
    <col min="1543" max="1543" width="19.69921875" bestFit="1" customWidth="1"/>
    <col min="1793" max="1793" width="10.69921875" bestFit="1" customWidth="1"/>
    <col min="1794" max="1794" width="9" bestFit="1" customWidth="1"/>
    <col min="1795" max="1795" width="55.3984375" bestFit="1" customWidth="1"/>
    <col min="1796" max="1796" width="12.59765625" bestFit="1" customWidth="1"/>
    <col min="1797" max="1797" width="11.8984375" bestFit="1" customWidth="1"/>
    <col min="1799" max="1799" width="19.69921875" bestFit="1" customWidth="1"/>
    <col min="2049" max="2049" width="10.69921875" bestFit="1" customWidth="1"/>
    <col min="2050" max="2050" width="9" bestFit="1" customWidth="1"/>
    <col min="2051" max="2051" width="55.3984375" bestFit="1" customWidth="1"/>
    <col min="2052" max="2052" width="12.59765625" bestFit="1" customWidth="1"/>
    <col min="2053" max="2053" width="11.8984375" bestFit="1" customWidth="1"/>
    <col min="2055" max="2055" width="19.69921875" bestFit="1" customWidth="1"/>
    <col min="2305" max="2305" width="10.69921875" bestFit="1" customWidth="1"/>
    <col min="2306" max="2306" width="9" bestFit="1" customWidth="1"/>
    <col min="2307" max="2307" width="55.3984375" bestFit="1" customWidth="1"/>
    <col min="2308" max="2308" width="12.59765625" bestFit="1" customWidth="1"/>
    <col min="2309" max="2309" width="11.8984375" bestFit="1" customWidth="1"/>
    <col min="2311" max="2311" width="19.69921875" bestFit="1" customWidth="1"/>
    <col min="2561" max="2561" width="10.69921875" bestFit="1" customWidth="1"/>
    <col min="2562" max="2562" width="9" bestFit="1" customWidth="1"/>
    <col min="2563" max="2563" width="55.3984375" bestFit="1" customWidth="1"/>
    <col min="2564" max="2564" width="12.59765625" bestFit="1" customWidth="1"/>
    <col min="2565" max="2565" width="11.8984375" bestFit="1" customWidth="1"/>
    <col min="2567" max="2567" width="19.69921875" bestFit="1" customWidth="1"/>
    <col min="2817" max="2817" width="10.69921875" bestFit="1" customWidth="1"/>
    <col min="2818" max="2818" width="9" bestFit="1" customWidth="1"/>
    <col min="2819" max="2819" width="55.3984375" bestFit="1" customWidth="1"/>
    <col min="2820" max="2820" width="12.59765625" bestFit="1" customWidth="1"/>
    <col min="2821" max="2821" width="11.8984375" bestFit="1" customWidth="1"/>
    <col min="2823" max="2823" width="19.69921875" bestFit="1" customWidth="1"/>
    <col min="3073" max="3073" width="10.69921875" bestFit="1" customWidth="1"/>
    <col min="3074" max="3074" width="9" bestFit="1" customWidth="1"/>
    <col min="3075" max="3075" width="55.3984375" bestFit="1" customWidth="1"/>
    <col min="3076" max="3076" width="12.59765625" bestFit="1" customWidth="1"/>
    <col min="3077" max="3077" width="11.8984375" bestFit="1" customWidth="1"/>
    <col min="3079" max="3079" width="19.69921875" bestFit="1" customWidth="1"/>
    <col min="3329" max="3329" width="10.69921875" bestFit="1" customWidth="1"/>
    <col min="3330" max="3330" width="9" bestFit="1" customWidth="1"/>
    <col min="3331" max="3331" width="55.3984375" bestFit="1" customWidth="1"/>
    <col min="3332" max="3332" width="12.59765625" bestFit="1" customWidth="1"/>
    <col min="3333" max="3333" width="11.8984375" bestFit="1" customWidth="1"/>
    <col min="3335" max="3335" width="19.69921875" bestFit="1" customWidth="1"/>
    <col min="3585" max="3585" width="10.69921875" bestFit="1" customWidth="1"/>
    <col min="3586" max="3586" width="9" bestFit="1" customWidth="1"/>
    <col min="3587" max="3587" width="55.3984375" bestFit="1" customWidth="1"/>
    <col min="3588" max="3588" width="12.59765625" bestFit="1" customWidth="1"/>
    <col min="3589" max="3589" width="11.8984375" bestFit="1" customWidth="1"/>
    <col min="3591" max="3591" width="19.69921875" bestFit="1" customWidth="1"/>
    <col min="3841" max="3841" width="10.69921875" bestFit="1" customWidth="1"/>
    <col min="3842" max="3842" width="9" bestFit="1" customWidth="1"/>
    <col min="3843" max="3843" width="55.3984375" bestFit="1" customWidth="1"/>
    <col min="3844" max="3844" width="12.59765625" bestFit="1" customWidth="1"/>
    <col min="3845" max="3845" width="11.8984375" bestFit="1" customWidth="1"/>
    <col min="3847" max="3847" width="19.69921875" bestFit="1" customWidth="1"/>
    <col min="4097" max="4097" width="10.69921875" bestFit="1" customWidth="1"/>
    <col min="4098" max="4098" width="9" bestFit="1" customWidth="1"/>
    <col min="4099" max="4099" width="55.3984375" bestFit="1" customWidth="1"/>
    <col min="4100" max="4100" width="12.59765625" bestFit="1" customWidth="1"/>
    <col min="4101" max="4101" width="11.8984375" bestFit="1" customWidth="1"/>
    <col min="4103" max="4103" width="19.69921875" bestFit="1" customWidth="1"/>
    <col min="4353" max="4353" width="10.69921875" bestFit="1" customWidth="1"/>
    <col min="4354" max="4354" width="9" bestFit="1" customWidth="1"/>
    <col min="4355" max="4355" width="55.3984375" bestFit="1" customWidth="1"/>
    <col min="4356" max="4356" width="12.59765625" bestFit="1" customWidth="1"/>
    <col min="4357" max="4357" width="11.8984375" bestFit="1" customWidth="1"/>
    <col min="4359" max="4359" width="19.69921875" bestFit="1" customWidth="1"/>
    <col min="4609" max="4609" width="10.69921875" bestFit="1" customWidth="1"/>
    <col min="4610" max="4610" width="9" bestFit="1" customWidth="1"/>
    <col min="4611" max="4611" width="55.3984375" bestFit="1" customWidth="1"/>
    <col min="4612" max="4612" width="12.59765625" bestFit="1" customWidth="1"/>
    <col min="4613" max="4613" width="11.8984375" bestFit="1" customWidth="1"/>
    <col min="4615" max="4615" width="19.69921875" bestFit="1" customWidth="1"/>
    <col min="4865" max="4865" width="10.69921875" bestFit="1" customWidth="1"/>
    <col min="4866" max="4866" width="9" bestFit="1" customWidth="1"/>
    <col min="4867" max="4867" width="55.3984375" bestFit="1" customWidth="1"/>
    <col min="4868" max="4868" width="12.59765625" bestFit="1" customWidth="1"/>
    <col min="4869" max="4869" width="11.8984375" bestFit="1" customWidth="1"/>
    <col min="4871" max="4871" width="19.69921875" bestFit="1" customWidth="1"/>
    <col min="5121" max="5121" width="10.69921875" bestFit="1" customWidth="1"/>
    <col min="5122" max="5122" width="9" bestFit="1" customWidth="1"/>
    <col min="5123" max="5123" width="55.3984375" bestFit="1" customWidth="1"/>
    <col min="5124" max="5124" width="12.59765625" bestFit="1" customWidth="1"/>
    <col min="5125" max="5125" width="11.8984375" bestFit="1" customWidth="1"/>
    <col min="5127" max="5127" width="19.69921875" bestFit="1" customWidth="1"/>
    <col min="5377" max="5377" width="10.69921875" bestFit="1" customWidth="1"/>
    <col min="5378" max="5378" width="9" bestFit="1" customWidth="1"/>
    <col min="5379" max="5379" width="55.3984375" bestFit="1" customWidth="1"/>
    <col min="5380" max="5380" width="12.59765625" bestFit="1" customWidth="1"/>
    <col min="5381" max="5381" width="11.8984375" bestFit="1" customWidth="1"/>
    <col min="5383" max="5383" width="19.69921875" bestFit="1" customWidth="1"/>
    <col min="5633" max="5633" width="10.69921875" bestFit="1" customWidth="1"/>
    <col min="5634" max="5634" width="9" bestFit="1" customWidth="1"/>
    <col min="5635" max="5635" width="55.3984375" bestFit="1" customWidth="1"/>
    <col min="5636" max="5636" width="12.59765625" bestFit="1" customWidth="1"/>
    <col min="5637" max="5637" width="11.8984375" bestFit="1" customWidth="1"/>
    <col min="5639" max="5639" width="19.69921875" bestFit="1" customWidth="1"/>
    <col min="5889" max="5889" width="10.69921875" bestFit="1" customWidth="1"/>
    <col min="5890" max="5890" width="9" bestFit="1" customWidth="1"/>
    <col min="5891" max="5891" width="55.3984375" bestFit="1" customWidth="1"/>
    <col min="5892" max="5892" width="12.59765625" bestFit="1" customWidth="1"/>
    <col min="5893" max="5893" width="11.8984375" bestFit="1" customWidth="1"/>
    <col min="5895" max="5895" width="19.69921875" bestFit="1" customWidth="1"/>
    <col min="6145" max="6145" width="10.69921875" bestFit="1" customWidth="1"/>
    <col min="6146" max="6146" width="9" bestFit="1" customWidth="1"/>
    <col min="6147" max="6147" width="55.3984375" bestFit="1" customWidth="1"/>
    <col min="6148" max="6148" width="12.59765625" bestFit="1" customWidth="1"/>
    <col min="6149" max="6149" width="11.8984375" bestFit="1" customWidth="1"/>
    <col min="6151" max="6151" width="19.69921875" bestFit="1" customWidth="1"/>
    <col min="6401" max="6401" width="10.69921875" bestFit="1" customWidth="1"/>
    <col min="6402" max="6402" width="9" bestFit="1" customWidth="1"/>
    <col min="6403" max="6403" width="55.3984375" bestFit="1" customWidth="1"/>
    <col min="6404" max="6404" width="12.59765625" bestFit="1" customWidth="1"/>
    <col min="6405" max="6405" width="11.8984375" bestFit="1" customWidth="1"/>
    <col min="6407" max="6407" width="19.69921875" bestFit="1" customWidth="1"/>
    <col min="6657" max="6657" width="10.69921875" bestFit="1" customWidth="1"/>
    <col min="6658" max="6658" width="9" bestFit="1" customWidth="1"/>
    <col min="6659" max="6659" width="55.3984375" bestFit="1" customWidth="1"/>
    <col min="6660" max="6660" width="12.59765625" bestFit="1" customWidth="1"/>
    <col min="6661" max="6661" width="11.8984375" bestFit="1" customWidth="1"/>
    <col min="6663" max="6663" width="19.69921875" bestFit="1" customWidth="1"/>
    <col min="6913" max="6913" width="10.69921875" bestFit="1" customWidth="1"/>
    <col min="6914" max="6914" width="9" bestFit="1" customWidth="1"/>
    <col min="6915" max="6915" width="55.3984375" bestFit="1" customWidth="1"/>
    <col min="6916" max="6916" width="12.59765625" bestFit="1" customWidth="1"/>
    <col min="6917" max="6917" width="11.8984375" bestFit="1" customWidth="1"/>
    <col min="6919" max="6919" width="19.69921875" bestFit="1" customWidth="1"/>
    <col min="7169" max="7169" width="10.69921875" bestFit="1" customWidth="1"/>
    <col min="7170" max="7170" width="9" bestFit="1" customWidth="1"/>
    <col min="7171" max="7171" width="55.3984375" bestFit="1" customWidth="1"/>
    <col min="7172" max="7172" width="12.59765625" bestFit="1" customWidth="1"/>
    <col min="7173" max="7173" width="11.8984375" bestFit="1" customWidth="1"/>
    <col min="7175" max="7175" width="19.69921875" bestFit="1" customWidth="1"/>
    <col min="7425" max="7425" width="10.69921875" bestFit="1" customWidth="1"/>
    <col min="7426" max="7426" width="9" bestFit="1" customWidth="1"/>
    <col min="7427" max="7427" width="55.3984375" bestFit="1" customWidth="1"/>
    <col min="7428" max="7428" width="12.59765625" bestFit="1" customWidth="1"/>
    <col min="7429" max="7429" width="11.8984375" bestFit="1" customWidth="1"/>
    <col min="7431" max="7431" width="19.69921875" bestFit="1" customWidth="1"/>
    <col min="7681" max="7681" width="10.69921875" bestFit="1" customWidth="1"/>
    <col min="7682" max="7682" width="9" bestFit="1" customWidth="1"/>
    <col min="7683" max="7683" width="55.3984375" bestFit="1" customWidth="1"/>
    <col min="7684" max="7684" width="12.59765625" bestFit="1" customWidth="1"/>
    <col min="7685" max="7685" width="11.8984375" bestFit="1" customWidth="1"/>
    <col min="7687" max="7687" width="19.69921875" bestFit="1" customWidth="1"/>
    <col min="7937" max="7937" width="10.69921875" bestFit="1" customWidth="1"/>
    <col min="7938" max="7938" width="9" bestFit="1" customWidth="1"/>
    <col min="7939" max="7939" width="55.3984375" bestFit="1" customWidth="1"/>
    <col min="7940" max="7940" width="12.59765625" bestFit="1" customWidth="1"/>
    <col min="7941" max="7941" width="11.8984375" bestFit="1" customWidth="1"/>
    <col min="7943" max="7943" width="19.69921875" bestFit="1" customWidth="1"/>
    <col min="8193" max="8193" width="10.69921875" bestFit="1" customWidth="1"/>
    <col min="8194" max="8194" width="9" bestFit="1" customWidth="1"/>
    <col min="8195" max="8195" width="55.3984375" bestFit="1" customWidth="1"/>
    <col min="8196" max="8196" width="12.59765625" bestFit="1" customWidth="1"/>
    <col min="8197" max="8197" width="11.8984375" bestFit="1" customWidth="1"/>
    <col min="8199" max="8199" width="19.69921875" bestFit="1" customWidth="1"/>
    <col min="8449" max="8449" width="10.69921875" bestFit="1" customWidth="1"/>
    <col min="8450" max="8450" width="9" bestFit="1" customWidth="1"/>
    <col min="8451" max="8451" width="55.3984375" bestFit="1" customWidth="1"/>
    <col min="8452" max="8452" width="12.59765625" bestFit="1" customWidth="1"/>
    <col min="8453" max="8453" width="11.8984375" bestFit="1" customWidth="1"/>
    <col min="8455" max="8455" width="19.69921875" bestFit="1" customWidth="1"/>
    <col min="8705" max="8705" width="10.69921875" bestFit="1" customWidth="1"/>
    <col min="8706" max="8706" width="9" bestFit="1" customWidth="1"/>
    <col min="8707" max="8707" width="55.3984375" bestFit="1" customWidth="1"/>
    <col min="8708" max="8708" width="12.59765625" bestFit="1" customWidth="1"/>
    <col min="8709" max="8709" width="11.8984375" bestFit="1" customWidth="1"/>
    <col min="8711" max="8711" width="19.69921875" bestFit="1" customWidth="1"/>
    <col min="8961" max="8961" width="10.69921875" bestFit="1" customWidth="1"/>
    <col min="8962" max="8962" width="9" bestFit="1" customWidth="1"/>
    <col min="8963" max="8963" width="55.3984375" bestFit="1" customWidth="1"/>
    <col min="8964" max="8964" width="12.59765625" bestFit="1" customWidth="1"/>
    <col min="8965" max="8965" width="11.8984375" bestFit="1" customWidth="1"/>
    <col min="8967" max="8967" width="19.69921875" bestFit="1" customWidth="1"/>
    <col min="9217" max="9217" width="10.69921875" bestFit="1" customWidth="1"/>
    <col min="9218" max="9218" width="9" bestFit="1" customWidth="1"/>
    <col min="9219" max="9219" width="55.3984375" bestFit="1" customWidth="1"/>
    <col min="9220" max="9220" width="12.59765625" bestFit="1" customWidth="1"/>
    <col min="9221" max="9221" width="11.8984375" bestFit="1" customWidth="1"/>
    <col min="9223" max="9223" width="19.69921875" bestFit="1" customWidth="1"/>
    <col min="9473" max="9473" width="10.69921875" bestFit="1" customWidth="1"/>
    <col min="9474" max="9474" width="9" bestFit="1" customWidth="1"/>
    <col min="9475" max="9475" width="55.3984375" bestFit="1" customWidth="1"/>
    <col min="9476" max="9476" width="12.59765625" bestFit="1" customWidth="1"/>
    <col min="9477" max="9477" width="11.8984375" bestFit="1" customWidth="1"/>
    <col min="9479" max="9479" width="19.69921875" bestFit="1" customWidth="1"/>
    <col min="9729" max="9729" width="10.69921875" bestFit="1" customWidth="1"/>
    <col min="9730" max="9730" width="9" bestFit="1" customWidth="1"/>
    <col min="9731" max="9731" width="55.3984375" bestFit="1" customWidth="1"/>
    <col min="9732" max="9732" width="12.59765625" bestFit="1" customWidth="1"/>
    <col min="9733" max="9733" width="11.8984375" bestFit="1" customWidth="1"/>
    <col min="9735" max="9735" width="19.69921875" bestFit="1" customWidth="1"/>
    <col min="9985" max="9985" width="10.69921875" bestFit="1" customWidth="1"/>
    <col min="9986" max="9986" width="9" bestFit="1" customWidth="1"/>
    <col min="9987" max="9987" width="55.3984375" bestFit="1" customWidth="1"/>
    <col min="9988" max="9988" width="12.59765625" bestFit="1" customWidth="1"/>
    <col min="9989" max="9989" width="11.8984375" bestFit="1" customWidth="1"/>
    <col min="9991" max="9991" width="19.69921875" bestFit="1" customWidth="1"/>
    <col min="10241" max="10241" width="10.69921875" bestFit="1" customWidth="1"/>
    <col min="10242" max="10242" width="9" bestFit="1" customWidth="1"/>
    <col min="10243" max="10243" width="55.3984375" bestFit="1" customWidth="1"/>
    <col min="10244" max="10244" width="12.59765625" bestFit="1" customWidth="1"/>
    <col min="10245" max="10245" width="11.8984375" bestFit="1" customWidth="1"/>
    <col min="10247" max="10247" width="19.69921875" bestFit="1" customWidth="1"/>
    <col min="10497" max="10497" width="10.69921875" bestFit="1" customWidth="1"/>
    <col min="10498" max="10498" width="9" bestFit="1" customWidth="1"/>
    <col min="10499" max="10499" width="55.3984375" bestFit="1" customWidth="1"/>
    <col min="10500" max="10500" width="12.59765625" bestFit="1" customWidth="1"/>
    <col min="10501" max="10501" width="11.8984375" bestFit="1" customWidth="1"/>
    <col min="10503" max="10503" width="19.69921875" bestFit="1" customWidth="1"/>
    <col min="10753" max="10753" width="10.69921875" bestFit="1" customWidth="1"/>
    <col min="10754" max="10754" width="9" bestFit="1" customWidth="1"/>
    <col min="10755" max="10755" width="55.3984375" bestFit="1" customWidth="1"/>
    <col min="10756" max="10756" width="12.59765625" bestFit="1" customWidth="1"/>
    <col min="10757" max="10757" width="11.8984375" bestFit="1" customWidth="1"/>
    <col min="10759" max="10759" width="19.69921875" bestFit="1" customWidth="1"/>
    <col min="11009" max="11009" width="10.69921875" bestFit="1" customWidth="1"/>
    <col min="11010" max="11010" width="9" bestFit="1" customWidth="1"/>
    <col min="11011" max="11011" width="55.3984375" bestFit="1" customWidth="1"/>
    <col min="11012" max="11012" width="12.59765625" bestFit="1" customWidth="1"/>
    <col min="11013" max="11013" width="11.8984375" bestFit="1" customWidth="1"/>
    <col min="11015" max="11015" width="19.69921875" bestFit="1" customWidth="1"/>
    <col min="11265" max="11265" width="10.69921875" bestFit="1" customWidth="1"/>
    <col min="11266" max="11266" width="9" bestFit="1" customWidth="1"/>
    <col min="11267" max="11267" width="55.3984375" bestFit="1" customWidth="1"/>
    <col min="11268" max="11268" width="12.59765625" bestFit="1" customWidth="1"/>
    <col min="11269" max="11269" width="11.8984375" bestFit="1" customWidth="1"/>
    <col min="11271" max="11271" width="19.69921875" bestFit="1" customWidth="1"/>
    <col min="11521" max="11521" width="10.69921875" bestFit="1" customWidth="1"/>
    <col min="11522" max="11522" width="9" bestFit="1" customWidth="1"/>
    <col min="11523" max="11523" width="55.3984375" bestFit="1" customWidth="1"/>
    <col min="11524" max="11524" width="12.59765625" bestFit="1" customWidth="1"/>
    <col min="11525" max="11525" width="11.8984375" bestFit="1" customWidth="1"/>
    <col min="11527" max="11527" width="19.69921875" bestFit="1" customWidth="1"/>
    <col min="11777" max="11777" width="10.69921875" bestFit="1" customWidth="1"/>
    <col min="11778" max="11778" width="9" bestFit="1" customWidth="1"/>
    <col min="11779" max="11779" width="55.3984375" bestFit="1" customWidth="1"/>
    <col min="11780" max="11780" width="12.59765625" bestFit="1" customWidth="1"/>
    <col min="11781" max="11781" width="11.8984375" bestFit="1" customWidth="1"/>
    <col min="11783" max="11783" width="19.69921875" bestFit="1" customWidth="1"/>
    <col min="12033" max="12033" width="10.69921875" bestFit="1" customWidth="1"/>
    <col min="12034" max="12034" width="9" bestFit="1" customWidth="1"/>
    <col min="12035" max="12035" width="55.3984375" bestFit="1" customWidth="1"/>
    <col min="12036" max="12036" width="12.59765625" bestFit="1" customWidth="1"/>
    <col min="12037" max="12037" width="11.8984375" bestFit="1" customWidth="1"/>
    <col min="12039" max="12039" width="19.69921875" bestFit="1" customWidth="1"/>
    <col min="12289" max="12289" width="10.69921875" bestFit="1" customWidth="1"/>
    <col min="12290" max="12290" width="9" bestFit="1" customWidth="1"/>
    <col min="12291" max="12291" width="55.3984375" bestFit="1" customWidth="1"/>
    <col min="12292" max="12292" width="12.59765625" bestFit="1" customWidth="1"/>
    <col min="12293" max="12293" width="11.8984375" bestFit="1" customWidth="1"/>
    <col min="12295" max="12295" width="19.69921875" bestFit="1" customWidth="1"/>
    <col min="12545" max="12545" width="10.69921875" bestFit="1" customWidth="1"/>
    <col min="12546" max="12546" width="9" bestFit="1" customWidth="1"/>
    <col min="12547" max="12547" width="55.3984375" bestFit="1" customWidth="1"/>
    <col min="12548" max="12548" width="12.59765625" bestFit="1" customWidth="1"/>
    <col min="12549" max="12549" width="11.8984375" bestFit="1" customWidth="1"/>
    <col min="12551" max="12551" width="19.69921875" bestFit="1" customWidth="1"/>
    <col min="12801" max="12801" width="10.69921875" bestFit="1" customWidth="1"/>
    <col min="12802" max="12802" width="9" bestFit="1" customWidth="1"/>
    <col min="12803" max="12803" width="55.3984375" bestFit="1" customWidth="1"/>
    <col min="12804" max="12804" width="12.59765625" bestFit="1" customWidth="1"/>
    <col min="12805" max="12805" width="11.8984375" bestFit="1" customWidth="1"/>
    <col min="12807" max="12807" width="19.69921875" bestFit="1" customWidth="1"/>
    <col min="13057" max="13057" width="10.69921875" bestFit="1" customWidth="1"/>
    <col min="13058" max="13058" width="9" bestFit="1" customWidth="1"/>
    <col min="13059" max="13059" width="55.3984375" bestFit="1" customWidth="1"/>
    <col min="13060" max="13060" width="12.59765625" bestFit="1" customWidth="1"/>
    <col min="13061" max="13061" width="11.8984375" bestFit="1" customWidth="1"/>
    <col min="13063" max="13063" width="19.69921875" bestFit="1" customWidth="1"/>
    <col min="13313" max="13313" width="10.69921875" bestFit="1" customWidth="1"/>
    <col min="13314" max="13314" width="9" bestFit="1" customWidth="1"/>
    <col min="13315" max="13315" width="55.3984375" bestFit="1" customWidth="1"/>
    <col min="13316" max="13316" width="12.59765625" bestFit="1" customWidth="1"/>
    <col min="13317" max="13317" width="11.8984375" bestFit="1" customWidth="1"/>
    <col min="13319" max="13319" width="19.69921875" bestFit="1" customWidth="1"/>
    <col min="13569" max="13569" width="10.69921875" bestFit="1" customWidth="1"/>
    <col min="13570" max="13570" width="9" bestFit="1" customWidth="1"/>
    <col min="13571" max="13571" width="55.3984375" bestFit="1" customWidth="1"/>
    <col min="13572" max="13572" width="12.59765625" bestFit="1" customWidth="1"/>
    <col min="13573" max="13573" width="11.8984375" bestFit="1" customWidth="1"/>
    <col min="13575" max="13575" width="19.69921875" bestFit="1" customWidth="1"/>
    <col min="13825" max="13825" width="10.69921875" bestFit="1" customWidth="1"/>
    <col min="13826" max="13826" width="9" bestFit="1" customWidth="1"/>
    <col min="13827" max="13827" width="55.3984375" bestFit="1" customWidth="1"/>
    <col min="13828" max="13828" width="12.59765625" bestFit="1" customWidth="1"/>
    <col min="13829" max="13829" width="11.8984375" bestFit="1" customWidth="1"/>
    <col min="13831" max="13831" width="19.69921875" bestFit="1" customWidth="1"/>
    <col min="14081" max="14081" width="10.69921875" bestFit="1" customWidth="1"/>
    <col min="14082" max="14082" width="9" bestFit="1" customWidth="1"/>
    <col min="14083" max="14083" width="55.3984375" bestFit="1" customWidth="1"/>
    <col min="14084" max="14084" width="12.59765625" bestFit="1" customWidth="1"/>
    <col min="14085" max="14085" width="11.8984375" bestFit="1" customWidth="1"/>
    <col min="14087" max="14087" width="19.69921875" bestFit="1" customWidth="1"/>
    <col min="14337" max="14337" width="10.69921875" bestFit="1" customWidth="1"/>
    <col min="14338" max="14338" width="9" bestFit="1" customWidth="1"/>
    <col min="14339" max="14339" width="55.3984375" bestFit="1" customWidth="1"/>
    <col min="14340" max="14340" width="12.59765625" bestFit="1" customWidth="1"/>
    <col min="14341" max="14341" width="11.8984375" bestFit="1" customWidth="1"/>
    <col min="14343" max="14343" width="19.69921875" bestFit="1" customWidth="1"/>
    <col min="14593" max="14593" width="10.69921875" bestFit="1" customWidth="1"/>
    <col min="14594" max="14594" width="9" bestFit="1" customWidth="1"/>
    <col min="14595" max="14595" width="55.3984375" bestFit="1" customWidth="1"/>
    <col min="14596" max="14596" width="12.59765625" bestFit="1" customWidth="1"/>
    <col min="14597" max="14597" width="11.8984375" bestFit="1" customWidth="1"/>
    <col min="14599" max="14599" width="19.69921875" bestFit="1" customWidth="1"/>
    <col min="14849" max="14849" width="10.69921875" bestFit="1" customWidth="1"/>
    <col min="14850" max="14850" width="9" bestFit="1" customWidth="1"/>
    <col min="14851" max="14851" width="55.3984375" bestFit="1" customWidth="1"/>
    <col min="14852" max="14852" width="12.59765625" bestFit="1" customWidth="1"/>
    <col min="14853" max="14853" width="11.8984375" bestFit="1" customWidth="1"/>
    <col min="14855" max="14855" width="19.69921875" bestFit="1" customWidth="1"/>
    <col min="15105" max="15105" width="10.69921875" bestFit="1" customWidth="1"/>
    <col min="15106" max="15106" width="9" bestFit="1" customWidth="1"/>
    <col min="15107" max="15107" width="55.3984375" bestFit="1" customWidth="1"/>
    <col min="15108" max="15108" width="12.59765625" bestFit="1" customWidth="1"/>
    <col min="15109" max="15109" width="11.8984375" bestFit="1" customWidth="1"/>
    <col min="15111" max="15111" width="19.69921875" bestFit="1" customWidth="1"/>
    <col min="15361" max="15361" width="10.69921875" bestFit="1" customWidth="1"/>
    <col min="15362" max="15362" width="9" bestFit="1" customWidth="1"/>
    <col min="15363" max="15363" width="55.3984375" bestFit="1" customWidth="1"/>
    <col min="15364" max="15364" width="12.59765625" bestFit="1" customWidth="1"/>
    <col min="15365" max="15365" width="11.8984375" bestFit="1" customWidth="1"/>
    <col min="15367" max="15367" width="19.69921875" bestFit="1" customWidth="1"/>
    <col min="15617" max="15617" width="10.69921875" bestFit="1" customWidth="1"/>
    <col min="15618" max="15618" width="9" bestFit="1" customWidth="1"/>
    <col min="15619" max="15619" width="55.3984375" bestFit="1" customWidth="1"/>
    <col min="15620" max="15620" width="12.59765625" bestFit="1" customWidth="1"/>
    <col min="15621" max="15621" width="11.8984375" bestFit="1" customWidth="1"/>
    <col min="15623" max="15623" width="19.69921875" bestFit="1" customWidth="1"/>
    <col min="15873" max="15873" width="10.69921875" bestFit="1" customWidth="1"/>
    <col min="15874" max="15874" width="9" bestFit="1" customWidth="1"/>
    <col min="15875" max="15875" width="55.3984375" bestFit="1" customWidth="1"/>
    <col min="15876" max="15876" width="12.59765625" bestFit="1" customWidth="1"/>
    <col min="15877" max="15877" width="11.8984375" bestFit="1" customWidth="1"/>
    <col min="15879" max="15879" width="19.69921875" bestFit="1" customWidth="1"/>
    <col min="16129" max="16129" width="10.69921875" bestFit="1" customWidth="1"/>
    <col min="16130" max="16130" width="9" bestFit="1" customWidth="1"/>
    <col min="16131" max="16131" width="55.3984375" bestFit="1" customWidth="1"/>
    <col min="16132" max="16132" width="12.59765625" bestFit="1" customWidth="1"/>
    <col min="16133" max="16133" width="11.8984375" bestFit="1" customWidth="1"/>
    <col min="16135" max="16135" width="19.69921875" bestFit="1" customWidth="1"/>
  </cols>
  <sheetData>
    <row r="1" spans="1:9" s="1" customFormat="1" x14ac:dyDescent="0.25">
      <c r="B1" s="86" t="s">
        <v>55</v>
      </c>
      <c r="C1" s="87"/>
      <c r="D1" s="87"/>
      <c r="E1" s="87"/>
      <c r="F1" s="87"/>
      <c r="G1" s="87"/>
      <c r="H1" s="87"/>
      <c r="I1" s="87"/>
    </row>
    <row r="2" spans="1:9" x14ac:dyDescent="0.25">
      <c r="C2" t="s">
        <v>1</v>
      </c>
      <c r="D2" t="s">
        <v>2</v>
      </c>
    </row>
    <row r="3" spans="1:9" x14ac:dyDescent="0.25">
      <c r="A3" s="53"/>
      <c r="B3" s="53"/>
      <c r="C3" s="54" t="s">
        <v>56</v>
      </c>
      <c r="D3" s="55"/>
    </row>
    <row r="4" spans="1:9" x14ac:dyDescent="0.25">
      <c r="A4" s="53"/>
      <c r="B4" s="53"/>
      <c r="C4" s="54" t="s">
        <v>57</v>
      </c>
      <c r="D4" s="55"/>
    </row>
    <row r="5" spans="1:9" x14ac:dyDescent="0.25">
      <c r="C5" s="56" t="s">
        <v>58</v>
      </c>
      <c r="D5" s="55">
        <v>6.2656900000000002</v>
      </c>
      <c r="G5" s="56"/>
    </row>
    <row r="6" spans="1:9" x14ac:dyDescent="0.25">
      <c r="C6" s="54" t="s">
        <v>59</v>
      </c>
      <c r="D6" s="57">
        <f>SUM(D5)</f>
        <v>6.2656900000000002</v>
      </c>
      <c r="G6" s="56"/>
    </row>
    <row r="7" spans="1:9" x14ac:dyDescent="0.25">
      <c r="C7" s="54" t="s">
        <v>60</v>
      </c>
      <c r="D7" s="55"/>
      <c r="G7" s="56"/>
    </row>
    <row r="8" spans="1:9" x14ac:dyDescent="0.25">
      <c r="A8" s="53"/>
      <c r="B8" s="53"/>
      <c r="C8" s="58" t="s">
        <v>61</v>
      </c>
      <c r="D8" s="59">
        <v>0.44942645999999997</v>
      </c>
      <c r="F8" s="60"/>
      <c r="G8" s="56"/>
    </row>
    <row r="9" spans="1:9" x14ac:dyDescent="0.25">
      <c r="A9" s="53"/>
      <c r="B9" s="53"/>
      <c r="C9" s="58" t="s">
        <v>62</v>
      </c>
      <c r="D9" s="59">
        <v>650.94600261300013</v>
      </c>
      <c r="F9" s="61"/>
      <c r="G9" s="56"/>
    </row>
    <row r="10" spans="1:9" x14ac:dyDescent="0.25">
      <c r="A10" s="53"/>
      <c r="B10" s="53"/>
      <c r="C10" s="58" t="s">
        <v>63</v>
      </c>
      <c r="D10" s="59">
        <v>15.427524699999999</v>
      </c>
      <c r="F10" s="62"/>
      <c r="G10" s="56"/>
    </row>
    <row r="11" spans="1:9" x14ac:dyDescent="0.25">
      <c r="A11" s="53"/>
      <c r="B11" s="53"/>
      <c r="C11" s="58" t="s">
        <v>64</v>
      </c>
      <c r="D11" s="59">
        <v>3.0762800000000001</v>
      </c>
      <c r="G11" s="56"/>
    </row>
    <row r="12" spans="1:9" x14ac:dyDescent="0.25">
      <c r="A12" s="53"/>
      <c r="B12" s="53"/>
      <c r="C12" s="58" t="s">
        <v>65</v>
      </c>
      <c r="D12" s="59">
        <v>0.70829999999999993</v>
      </c>
      <c r="G12" s="56"/>
    </row>
    <row r="13" spans="1:9" x14ac:dyDescent="0.25">
      <c r="A13" s="53"/>
      <c r="B13" s="53"/>
      <c r="C13" s="63" t="s">
        <v>66</v>
      </c>
      <c r="D13" s="59">
        <v>10.319210000000002</v>
      </c>
      <c r="G13" s="56"/>
    </row>
    <row r="14" spans="1:9" x14ac:dyDescent="0.25">
      <c r="A14" s="53"/>
      <c r="B14" s="53"/>
      <c r="C14" s="54" t="s">
        <v>67</v>
      </c>
      <c r="D14" s="57">
        <f>SUM(D8:D13)</f>
        <v>680.92674377300023</v>
      </c>
      <c r="E14" s="64"/>
      <c r="F14" s="63"/>
      <c r="G14" s="56"/>
    </row>
    <row r="15" spans="1:9" x14ac:dyDescent="0.25">
      <c r="A15" s="53"/>
      <c r="B15" s="53"/>
      <c r="C15" s="54" t="s">
        <v>68</v>
      </c>
      <c r="D15" s="57">
        <f>D6+D14</f>
        <v>687.19243377300018</v>
      </c>
      <c r="E15" s="53"/>
      <c r="G15" s="56"/>
      <c r="H15" s="62"/>
    </row>
    <row r="16" spans="1:9" x14ac:dyDescent="0.25">
      <c r="A16" s="53"/>
      <c r="B16" s="53"/>
      <c r="C16" s="54" t="s">
        <v>69</v>
      </c>
      <c r="D16" s="55"/>
      <c r="G16" s="56"/>
    </row>
    <row r="17" spans="1:5" x14ac:dyDescent="0.25">
      <c r="A17" s="53"/>
      <c r="B17" s="53"/>
      <c r="C17" s="54" t="s">
        <v>57</v>
      </c>
      <c r="D17" s="55"/>
    </row>
    <row r="18" spans="1:5" x14ac:dyDescent="0.25">
      <c r="C18" s="56" t="s">
        <v>70</v>
      </c>
      <c r="D18" s="55">
        <v>0</v>
      </c>
    </row>
    <row r="19" spans="1:5" x14ac:dyDescent="0.25">
      <c r="C19" s="56" t="s">
        <v>71</v>
      </c>
      <c r="D19" s="55">
        <v>0</v>
      </c>
    </row>
    <row r="20" spans="1:5" x14ac:dyDescent="0.25">
      <c r="C20" s="56" t="s">
        <v>72</v>
      </c>
      <c r="D20" s="55">
        <v>0</v>
      </c>
    </row>
    <row r="21" spans="1:5" x14ac:dyDescent="0.25">
      <c r="A21" s="53"/>
      <c r="B21" s="53"/>
      <c r="C21" s="54" t="s">
        <v>59</v>
      </c>
      <c r="D21" s="57">
        <v>0</v>
      </c>
      <c r="E21" s="53"/>
    </row>
    <row r="22" spans="1:5" x14ac:dyDescent="0.25">
      <c r="A22" s="53"/>
      <c r="B22" s="53"/>
      <c r="C22" s="54" t="s">
        <v>60</v>
      </c>
      <c r="D22" s="55"/>
    </row>
    <row r="23" spans="1:5" x14ac:dyDescent="0.25">
      <c r="C23" s="56" t="s">
        <v>73</v>
      </c>
      <c r="D23" s="65">
        <f>מאוחד!D9</f>
        <v>46.044240000000002</v>
      </c>
      <c r="E23" s="63"/>
    </row>
    <row r="24" spans="1:5" x14ac:dyDescent="0.25">
      <c r="A24" s="53"/>
      <c r="B24" s="53"/>
      <c r="C24" s="54" t="s">
        <v>67</v>
      </c>
      <c r="D24" s="57">
        <f>D23</f>
        <v>46.044240000000002</v>
      </c>
      <c r="E24" s="53"/>
    </row>
    <row r="25" spans="1:5" x14ac:dyDescent="0.25">
      <c r="A25" s="53"/>
      <c r="B25" s="53"/>
      <c r="C25" s="54" t="s">
        <v>74</v>
      </c>
      <c r="D25" s="57">
        <f>D24+D21</f>
        <v>46.044240000000002</v>
      </c>
      <c r="E25" s="53"/>
    </row>
    <row r="26" spans="1:5" x14ac:dyDescent="0.25">
      <c r="A26" s="53"/>
      <c r="B26" s="53"/>
      <c r="C26" s="54" t="s">
        <v>75</v>
      </c>
      <c r="D26" s="55"/>
    </row>
    <row r="27" spans="1:5" x14ac:dyDescent="0.25">
      <c r="C27" s="56" t="s">
        <v>76</v>
      </c>
      <c r="D27" s="66">
        <v>0</v>
      </c>
    </row>
    <row r="28" spans="1:5" x14ac:dyDescent="0.25">
      <c r="A28" s="53"/>
      <c r="B28" s="53"/>
      <c r="C28" s="54" t="s">
        <v>77</v>
      </c>
      <c r="D28" s="57">
        <v>0</v>
      </c>
      <c r="E28" s="53"/>
    </row>
    <row r="29" spans="1:5" x14ac:dyDescent="0.25">
      <c r="A29" s="53"/>
      <c r="B29" s="53"/>
      <c r="C29" s="54" t="s">
        <v>78</v>
      </c>
      <c r="D29" s="55"/>
    </row>
    <row r="30" spans="1:5" x14ac:dyDescent="0.25">
      <c r="C30" s="56" t="s">
        <v>79</v>
      </c>
      <c r="D30" s="55">
        <v>0</v>
      </c>
    </row>
    <row r="31" spans="1:5" x14ac:dyDescent="0.25">
      <c r="C31" s="56" t="s">
        <v>80</v>
      </c>
      <c r="D31" s="55">
        <v>0</v>
      </c>
    </row>
    <row r="32" spans="1:5" x14ac:dyDescent="0.25">
      <c r="C32" s="56" t="s">
        <v>72</v>
      </c>
      <c r="D32" s="55">
        <v>0</v>
      </c>
    </row>
    <row r="33" spans="1:5" x14ac:dyDescent="0.25">
      <c r="A33" s="53"/>
      <c r="B33" s="53"/>
      <c r="C33" s="54" t="s">
        <v>81</v>
      </c>
      <c r="D33" s="57">
        <v>0</v>
      </c>
      <c r="E33" s="53"/>
    </row>
    <row r="34" spans="1:5" x14ac:dyDescent="0.25">
      <c r="A34" s="53"/>
      <c r="B34" s="53"/>
      <c r="C34" s="54" t="s">
        <v>82</v>
      </c>
      <c r="D34" s="55"/>
    </row>
    <row r="35" spans="1:5" x14ac:dyDescent="0.25">
      <c r="C35" s="56" t="s">
        <v>79</v>
      </c>
      <c r="D35" s="55">
        <v>0</v>
      </c>
    </row>
    <row r="36" spans="1:5" x14ac:dyDescent="0.25">
      <c r="C36" s="56" t="s">
        <v>72</v>
      </c>
      <c r="D36" s="55">
        <v>0</v>
      </c>
    </row>
    <row r="37" spans="1:5" x14ac:dyDescent="0.25">
      <c r="A37" s="53"/>
      <c r="B37" s="53"/>
      <c r="C37" s="54" t="s">
        <v>83</v>
      </c>
      <c r="D37" s="57">
        <v>0</v>
      </c>
      <c r="E37" s="53"/>
    </row>
    <row r="38" spans="1:5" x14ac:dyDescent="0.25">
      <c r="A38" s="53"/>
      <c r="B38" s="53"/>
      <c r="C38" s="54" t="s">
        <v>84</v>
      </c>
      <c r="D38" s="55"/>
    </row>
    <row r="39" spans="1:5" x14ac:dyDescent="0.25">
      <c r="C39" s="56" t="s">
        <v>79</v>
      </c>
      <c r="D39" s="55">
        <v>0</v>
      </c>
    </row>
    <row r="40" spans="1:5" x14ac:dyDescent="0.25">
      <c r="C40" s="56" t="s">
        <v>72</v>
      </c>
      <c r="D40" s="55">
        <v>0</v>
      </c>
    </row>
    <row r="41" spans="1:5" x14ac:dyDescent="0.25">
      <c r="A41" s="53"/>
      <c r="B41" s="53"/>
      <c r="C41" s="54" t="s">
        <v>85</v>
      </c>
      <c r="D41" s="57">
        <v>0</v>
      </c>
      <c r="E41" s="53"/>
    </row>
    <row r="42" spans="1:5" x14ac:dyDescent="0.25">
      <c r="A42" s="53"/>
      <c r="B42" s="53"/>
      <c r="C42" s="54" t="s">
        <v>86</v>
      </c>
      <c r="D42" s="57">
        <f>D6+D14+D24+D27</f>
        <v>733.23667377300012</v>
      </c>
      <c r="E42" s="53"/>
    </row>
    <row r="43" spans="1:5" x14ac:dyDescent="0.25">
      <c r="A43" s="53"/>
      <c r="B43" s="53"/>
      <c r="C43" s="53" t="s">
        <v>87</v>
      </c>
      <c r="D43" s="57">
        <f>מאוחד!D37</f>
        <v>2093640.2348752581</v>
      </c>
      <c r="E43" s="53"/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5045E-AE0D-4E07-9B9B-205A6BB228D5}">
  <sheetPr>
    <pageSetUpPr fitToPage="1"/>
  </sheetPr>
  <dimension ref="A1:F152"/>
  <sheetViews>
    <sheetView rightToLeft="1" view="pageBreakPreview" topLeftCell="A38" zoomScale="80" zoomScaleNormal="90" zoomScaleSheetLayoutView="80" workbookViewId="0">
      <selection activeCell="A59" sqref="A59:XFD59"/>
    </sheetView>
  </sheetViews>
  <sheetFormatPr defaultRowHeight="13.8" x14ac:dyDescent="0.25"/>
  <cols>
    <col min="1" max="1" width="10.69921875" bestFit="1" customWidth="1"/>
    <col min="2" max="2" width="9" bestFit="1" customWidth="1"/>
    <col min="3" max="3" width="53.19921875" bestFit="1" customWidth="1"/>
    <col min="4" max="4" width="11.69921875" bestFit="1" customWidth="1"/>
    <col min="5" max="5" width="25.09765625" customWidth="1"/>
    <col min="6" max="6" width="11.59765625" customWidth="1"/>
    <col min="234" max="234" width="10.69921875" bestFit="1" customWidth="1"/>
    <col min="235" max="235" width="9" bestFit="1" customWidth="1"/>
    <col min="236" max="236" width="53.19921875" bestFit="1" customWidth="1"/>
    <col min="237" max="237" width="11.69921875" bestFit="1" customWidth="1"/>
    <col min="238" max="238" width="17.19921875" customWidth="1"/>
    <col min="239" max="239" width="9.8984375" bestFit="1" customWidth="1"/>
    <col min="240" max="240" width="12.5" customWidth="1"/>
    <col min="242" max="244" width="9.59765625" customWidth="1"/>
    <col min="245" max="245" width="53.19921875" bestFit="1" customWidth="1"/>
    <col min="246" max="246" width="11.69921875" bestFit="1" customWidth="1"/>
    <col min="248" max="248" width="10.09765625" bestFit="1" customWidth="1"/>
    <col min="249" max="249" width="10.09765625" customWidth="1"/>
    <col min="251" max="251" width="8" customWidth="1"/>
    <col min="252" max="252" width="30.8984375" customWidth="1"/>
    <col min="253" max="253" width="11" bestFit="1" customWidth="1"/>
    <col min="490" max="490" width="10.69921875" bestFit="1" customWidth="1"/>
    <col min="491" max="491" width="9" bestFit="1" customWidth="1"/>
    <col min="492" max="492" width="53.19921875" bestFit="1" customWidth="1"/>
    <col min="493" max="493" width="11.69921875" bestFit="1" customWidth="1"/>
    <col min="494" max="494" width="17.19921875" customWidth="1"/>
    <col min="495" max="495" width="9.8984375" bestFit="1" customWidth="1"/>
    <col min="496" max="496" width="12.5" customWidth="1"/>
    <col min="498" max="500" width="9.59765625" customWidth="1"/>
    <col min="501" max="501" width="53.19921875" bestFit="1" customWidth="1"/>
    <col min="502" max="502" width="11.69921875" bestFit="1" customWidth="1"/>
    <col min="504" max="504" width="10.09765625" bestFit="1" customWidth="1"/>
    <col min="505" max="505" width="10.09765625" customWidth="1"/>
    <col min="507" max="507" width="8" customWidth="1"/>
    <col min="508" max="508" width="30.8984375" customWidth="1"/>
    <col min="509" max="509" width="11" bestFit="1" customWidth="1"/>
    <col min="746" max="746" width="10.69921875" bestFit="1" customWidth="1"/>
    <col min="747" max="747" width="9" bestFit="1" customWidth="1"/>
    <col min="748" max="748" width="53.19921875" bestFit="1" customWidth="1"/>
    <col min="749" max="749" width="11.69921875" bestFit="1" customWidth="1"/>
    <col min="750" max="750" width="17.19921875" customWidth="1"/>
    <col min="751" max="751" width="9.8984375" bestFit="1" customWidth="1"/>
    <col min="752" max="752" width="12.5" customWidth="1"/>
    <col min="754" max="756" width="9.59765625" customWidth="1"/>
    <col min="757" max="757" width="53.19921875" bestFit="1" customWidth="1"/>
    <col min="758" max="758" width="11.69921875" bestFit="1" customWidth="1"/>
    <col min="760" max="760" width="10.09765625" bestFit="1" customWidth="1"/>
    <col min="761" max="761" width="10.09765625" customWidth="1"/>
    <col min="763" max="763" width="8" customWidth="1"/>
    <col min="764" max="764" width="30.8984375" customWidth="1"/>
    <col min="765" max="765" width="11" bestFit="1" customWidth="1"/>
    <col min="1002" max="1002" width="10.69921875" bestFit="1" customWidth="1"/>
    <col min="1003" max="1003" width="9" bestFit="1" customWidth="1"/>
    <col min="1004" max="1004" width="53.19921875" bestFit="1" customWidth="1"/>
    <col min="1005" max="1005" width="11.69921875" bestFit="1" customWidth="1"/>
    <col min="1006" max="1006" width="17.19921875" customWidth="1"/>
    <col min="1007" max="1007" width="9.8984375" bestFit="1" customWidth="1"/>
    <col min="1008" max="1008" width="12.5" customWidth="1"/>
    <col min="1010" max="1012" width="9.59765625" customWidth="1"/>
    <col min="1013" max="1013" width="53.19921875" bestFit="1" customWidth="1"/>
    <col min="1014" max="1014" width="11.69921875" bestFit="1" customWidth="1"/>
    <col min="1016" max="1016" width="10.09765625" bestFit="1" customWidth="1"/>
    <col min="1017" max="1017" width="10.09765625" customWidth="1"/>
    <col min="1019" max="1019" width="8" customWidth="1"/>
    <col min="1020" max="1020" width="30.8984375" customWidth="1"/>
    <col min="1021" max="1021" width="11" bestFit="1" customWidth="1"/>
    <col min="1258" max="1258" width="10.69921875" bestFit="1" customWidth="1"/>
    <col min="1259" max="1259" width="9" bestFit="1" customWidth="1"/>
    <col min="1260" max="1260" width="53.19921875" bestFit="1" customWidth="1"/>
    <col min="1261" max="1261" width="11.69921875" bestFit="1" customWidth="1"/>
    <col min="1262" max="1262" width="17.19921875" customWidth="1"/>
    <col min="1263" max="1263" width="9.8984375" bestFit="1" customWidth="1"/>
    <col min="1264" max="1264" width="12.5" customWidth="1"/>
    <col min="1266" max="1268" width="9.59765625" customWidth="1"/>
    <col min="1269" max="1269" width="53.19921875" bestFit="1" customWidth="1"/>
    <col min="1270" max="1270" width="11.69921875" bestFit="1" customWidth="1"/>
    <col min="1272" max="1272" width="10.09765625" bestFit="1" customWidth="1"/>
    <col min="1273" max="1273" width="10.09765625" customWidth="1"/>
    <col min="1275" max="1275" width="8" customWidth="1"/>
    <col min="1276" max="1276" width="30.8984375" customWidth="1"/>
    <col min="1277" max="1277" width="11" bestFit="1" customWidth="1"/>
    <col min="1514" max="1514" width="10.69921875" bestFit="1" customWidth="1"/>
    <col min="1515" max="1515" width="9" bestFit="1" customWidth="1"/>
    <col min="1516" max="1516" width="53.19921875" bestFit="1" customWidth="1"/>
    <col min="1517" max="1517" width="11.69921875" bestFit="1" customWidth="1"/>
    <col min="1518" max="1518" width="17.19921875" customWidth="1"/>
    <col min="1519" max="1519" width="9.8984375" bestFit="1" customWidth="1"/>
    <col min="1520" max="1520" width="12.5" customWidth="1"/>
    <col min="1522" max="1524" width="9.59765625" customWidth="1"/>
    <col min="1525" max="1525" width="53.19921875" bestFit="1" customWidth="1"/>
    <col min="1526" max="1526" width="11.69921875" bestFit="1" customWidth="1"/>
    <col min="1528" max="1528" width="10.09765625" bestFit="1" customWidth="1"/>
    <col min="1529" max="1529" width="10.09765625" customWidth="1"/>
    <col min="1531" max="1531" width="8" customWidth="1"/>
    <col min="1532" max="1532" width="30.8984375" customWidth="1"/>
    <col min="1533" max="1533" width="11" bestFit="1" customWidth="1"/>
    <col min="1770" max="1770" width="10.69921875" bestFit="1" customWidth="1"/>
    <col min="1771" max="1771" width="9" bestFit="1" customWidth="1"/>
    <col min="1772" max="1772" width="53.19921875" bestFit="1" customWidth="1"/>
    <col min="1773" max="1773" width="11.69921875" bestFit="1" customWidth="1"/>
    <col min="1774" max="1774" width="17.19921875" customWidth="1"/>
    <col min="1775" max="1775" width="9.8984375" bestFit="1" customWidth="1"/>
    <col min="1776" max="1776" width="12.5" customWidth="1"/>
    <col min="1778" max="1780" width="9.59765625" customWidth="1"/>
    <col min="1781" max="1781" width="53.19921875" bestFit="1" customWidth="1"/>
    <col min="1782" max="1782" width="11.69921875" bestFit="1" customWidth="1"/>
    <col min="1784" max="1784" width="10.09765625" bestFit="1" customWidth="1"/>
    <col min="1785" max="1785" width="10.09765625" customWidth="1"/>
    <col min="1787" max="1787" width="8" customWidth="1"/>
    <col min="1788" max="1788" width="30.8984375" customWidth="1"/>
    <col min="1789" max="1789" width="11" bestFit="1" customWidth="1"/>
    <col min="2026" max="2026" width="10.69921875" bestFit="1" customWidth="1"/>
    <col min="2027" max="2027" width="9" bestFit="1" customWidth="1"/>
    <col min="2028" max="2028" width="53.19921875" bestFit="1" customWidth="1"/>
    <col min="2029" max="2029" width="11.69921875" bestFit="1" customWidth="1"/>
    <col min="2030" max="2030" width="17.19921875" customWidth="1"/>
    <col min="2031" max="2031" width="9.8984375" bestFit="1" customWidth="1"/>
    <col min="2032" max="2032" width="12.5" customWidth="1"/>
    <col min="2034" max="2036" width="9.59765625" customWidth="1"/>
    <col min="2037" max="2037" width="53.19921875" bestFit="1" customWidth="1"/>
    <col min="2038" max="2038" width="11.69921875" bestFit="1" customWidth="1"/>
    <col min="2040" max="2040" width="10.09765625" bestFit="1" customWidth="1"/>
    <col min="2041" max="2041" width="10.09765625" customWidth="1"/>
    <col min="2043" max="2043" width="8" customWidth="1"/>
    <col min="2044" max="2044" width="30.8984375" customWidth="1"/>
    <col min="2045" max="2045" width="11" bestFit="1" customWidth="1"/>
    <col min="2282" max="2282" width="10.69921875" bestFit="1" customWidth="1"/>
    <col min="2283" max="2283" width="9" bestFit="1" customWidth="1"/>
    <col min="2284" max="2284" width="53.19921875" bestFit="1" customWidth="1"/>
    <col min="2285" max="2285" width="11.69921875" bestFit="1" customWidth="1"/>
    <col min="2286" max="2286" width="17.19921875" customWidth="1"/>
    <col min="2287" max="2287" width="9.8984375" bestFit="1" customWidth="1"/>
    <col min="2288" max="2288" width="12.5" customWidth="1"/>
    <col min="2290" max="2292" width="9.59765625" customWidth="1"/>
    <col min="2293" max="2293" width="53.19921875" bestFit="1" customWidth="1"/>
    <col min="2294" max="2294" width="11.69921875" bestFit="1" customWidth="1"/>
    <col min="2296" max="2296" width="10.09765625" bestFit="1" customWidth="1"/>
    <col min="2297" max="2297" width="10.09765625" customWidth="1"/>
    <col min="2299" max="2299" width="8" customWidth="1"/>
    <col min="2300" max="2300" width="30.8984375" customWidth="1"/>
    <col min="2301" max="2301" width="11" bestFit="1" customWidth="1"/>
    <col min="2538" max="2538" width="10.69921875" bestFit="1" customWidth="1"/>
    <col min="2539" max="2539" width="9" bestFit="1" customWidth="1"/>
    <col min="2540" max="2540" width="53.19921875" bestFit="1" customWidth="1"/>
    <col min="2541" max="2541" width="11.69921875" bestFit="1" customWidth="1"/>
    <col min="2542" max="2542" width="17.19921875" customWidth="1"/>
    <col min="2543" max="2543" width="9.8984375" bestFit="1" customWidth="1"/>
    <col min="2544" max="2544" width="12.5" customWidth="1"/>
    <col min="2546" max="2548" width="9.59765625" customWidth="1"/>
    <col min="2549" max="2549" width="53.19921875" bestFit="1" customWidth="1"/>
    <col min="2550" max="2550" width="11.69921875" bestFit="1" customWidth="1"/>
    <col min="2552" max="2552" width="10.09765625" bestFit="1" customWidth="1"/>
    <col min="2553" max="2553" width="10.09765625" customWidth="1"/>
    <col min="2555" max="2555" width="8" customWidth="1"/>
    <col min="2556" max="2556" width="30.8984375" customWidth="1"/>
    <col min="2557" max="2557" width="11" bestFit="1" customWidth="1"/>
    <col min="2794" max="2794" width="10.69921875" bestFit="1" customWidth="1"/>
    <col min="2795" max="2795" width="9" bestFit="1" customWidth="1"/>
    <col min="2796" max="2796" width="53.19921875" bestFit="1" customWidth="1"/>
    <col min="2797" max="2797" width="11.69921875" bestFit="1" customWidth="1"/>
    <col min="2798" max="2798" width="17.19921875" customWidth="1"/>
    <col min="2799" max="2799" width="9.8984375" bestFit="1" customWidth="1"/>
    <col min="2800" max="2800" width="12.5" customWidth="1"/>
    <col min="2802" max="2804" width="9.59765625" customWidth="1"/>
    <col min="2805" max="2805" width="53.19921875" bestFit="1" customWidth="1"/>
    <col min="2806" max="2806" width="11.69921875" bestFit="1" customWidth="1"/>
    <col min="2808" max="2808" width="10.09765625" bestFit="1" customWidth="1"/>
    <col min="2809" max="2809" width="10.09765625" customWidth="1"/>
    <col min="2811" max="2811" width="8" customWidth="1"/>
    <col min="2812" max="2812" width="30.8984375" customWidth="1"/>
    <col min="2813" max="2813" width="11" bestFit="1" customWidth="1"/>
    <col min="3050" max="3050" width="10.69921875" bestFit="1" customWidth="1"/>
    <col min="3051" max="3051" width="9" bestFit="1" customWidth="1"/>
    <col min="3052" max="3052" width="53.19921875" bestFit="1" customWidth="1"/>
    <col min="3053" max="3053" width="11.69921875" bestFit="1" customWidth="1"/>
    <col min="3054" max="3054" width="17.19921875" customWidth="1"/>
    <col min="3055" max="3055" width="9.8984375" bestFit="1" customWidth="1"/>
    <col min="3056" max="3056" width="12.5" customWidth="1"/>
    <col min="3058" max="3060" width="9.59765625" customWidth="1"/>
    <col min="3061" max="3061" width="53.19921875" bestFit="1" customWidth="1"/>
    <col min="3062" max="3062" width="11.69921875" bestFit="1" customWidth="1"/>
    <col min="3064" max="3064" width="10.09765625" bestFit="1" customWidth="1"/>
    <col min="3065" max="3065" width="10.09765625" customWidth="1"/>
    <col min="3067" max="3067" width="8" customWidth="1"/>
    <col min="3068" max="3068" width="30.8984375" customWidth="1"/>
    <col min="3069" max="3069" width="11" bestFit="1" customWidth="1"/>
    <col min="3306" max="3306" width="10.69921875" bestFit="1" customWidth="1"/>
    <col min="3307" max="3307" width="9" bestFit="1" customWidth="1"/>
    <col min="3308" max="3308" width="53.19921875" bestFit="1" customWidth="1"/>
    <col min="3309" max="3309" width="11.69921875" bestFit="1" customWidth="1"/>
    <col min="3310" max="3310" width="17.19921875" customWidth="1"/>
    <col min="3311" max="3311" width="9.8984375" bestFit="1" customWidth="1"/>
    <col min="3312" max="3312" width="12.5" customWidth="1"/>
    <col min="3314" max="3316" width="9.59765625" customWidth="1"/>
    <col min="3317" max="3317" width="53.19921875" bestFit="1" customWidth="1"/>
    <col min="3318" max="3318" width="11.69921875" bestFit="1" customWidth="1"/>
    <col min="3320" max="3320" width="10.09765625" bestFit="1" customWidth="1"/>
    <col min="3321" max="3321" width="10.09765625" customWidth="1"/>
    <col min="3323" max="3323" width="8" customWidth="1"/>
    <col min="3324" max="3324" width="30.8984375" customWidth="1"/>
    <col min="3325" max="3325" width="11" bestFit="1" customWidth="1"/>
    <col min="3562" max="3562" width="10.69921875" bestFit="1" customWidth="1"/>
    <col min="3563" max="3563" width="9" bestFit="1" customWidth="1"/>
    <col min="3564" max="3564" width="53.19921875" bestFit="1" customWidth="1"/>
    <col min="3565" max="3565" width="11.69921875" bestFit="1" customWidth="1"/>
    <col min="3566" max="3566" width="17.19921875" customWidth="1"/>
    <col min="3567" max="3567" width="9.8984375" bestFit="1" customWidth="1"/>
    <col min="3568" max="3568" width="12.5" customWidth="1"/>
    <col min="3570" max="3572" width="9.59765625" customWidth="1"/>
    <col min="3573" max="3573" width="53.19921875" bestFit="1" customWidth="1"/>
    <col min="3574" max="3574" width="11.69921875" bestFit="1" customWidth="1"/>
    <col min="3576" max="3576" width="10.09765625" bestFit="1" customWidth="1"/>
    <col min="3577" max="3577" width="10.09765625" customWidth="1"/>
    <col min="3579" max="3579" width="8" customWidth="1"/>
    <col min="3580" max="3580" width="30.8984375" customWidth="1"/>
    <col min="3581" max="3581" width="11" bestFit="1" customWidth="1"/>
    <col min="3818" max="3818" width="10.69921875" bestFit="1" customWidth="1"/>
    <col min="3819" max="3819" width="9" bestFit="1" customWidth="1"/>
    <col min="3820" max="3820" width="53.19921875" bestFit="1" customWidth="1"/>
    <col min="3821" max="3821" width="11.69921875" bestFit="1" customWidth="1"/>
    <col min="3822" max="3822" width="17.19921875" customWidth="1"/>
    <col min="3823" max="3823" width="9.8984375" bestFit="1" customWidth="1"/>
    <col min="3824" max="3824" width="12.5" customWidth="1"/>
    <col min="3826" max="3828" width="9.59765625" customWidth="1"/>
    <col min="3829" max="3829" width="53.19921875" bestFit="1" customWidth="1"/>
    <col min="3830" max="3830" width="11.69921875" bestFit="1" customWidth="1"/>
    <col min="3832" max="3832" width="10.09765625" bestFit="1" customWidth="1"/>
    <col min="3833" max="3833" width="10.09765625" customWidth="1"/>
    <col min="3835" max="3835" width="8" customWidth="1"/>
    <col min="3836" max="3836" width="30.8984375" customWidth="1"/>
    <col min="3837" max="3837" width="11" bestFit="1" customWidth="1"/>
    <col min="4074" max="4074" width="10.69921875" bestFit="1" customWidth="1"/>
    <col min="4075" max="4075" width="9" bestFit="1" customWidth="1"/>
    <col min="4076" max="4076" width="53.19921875" bestFit="1" customWidth="1"/>
    <col min="4077" max="4077" width="11.69921875" bestFit="1" customWidth="1"/>
    <col min="4078" max="4078" width="17.19921875" customWidth="1"/>
    <col min="4079" max="4079" width="9.8984375" bestFit="1" customWidth="1"/>
    <col min="4080" max="4080" width="12.5" customWidth="1"/>
    <col min="4082" max="4084" width="9.59765625" customWidth="1"/>
    <col min="4085" max="4085" width="53.19921875" bestFit="1" customWidth="1"/>
    <col min="4086" max="4086" width="11.69921875" bestFit="1" customWidth="1"/>
    <col min="4088" max="4088" width="10.09765625" bestFit="1" customWidth="1"/>
    <col min="4089" max="4089" width="10.09765625" customWidth="1"/>
    <col min="4091" max="4091" width="8" customWidth="1"/>
    <col min="4092" max="4092" width="30.8984375" customWidth="1"/>
    <col min="4093" max="4093" width="11" bestFit="1" customWidth="1"/>
    <col min="4330" max="4330" width="10.69921875" bestFit="1" customWidth="1"/>
    <col min="4331" max="4331" width="9" bestFit="1" customWidth="1"/>
    <col min="4332" max="4332" width="53.19921875" bestFit="1" customWidth="1"/>
    <col min="4333" max="4333" width="11.69921875" bestFit="1" customWidth="1"/>
    <col min="4334" max="4334" width="17.19921875" customWidth="1"/>
    <col min="4335" max="4335" width="9.8984375" bestFit="1" customWidth="1"/>
    <col min="4336" max="4336" width="12.5" customWidth="1"/>
    <col min="4338" max="4340" width="9.59765625" customWidth="1"/>
    <col min="4341" max="4341" width="53.19921875" bestFit="1" customWidth="1"/>
    <col min="4342" max="4342" width="11.69921875" bestFit="1" customWidth="1"/>
    <col min="4344" max="4344" width="10.09765625" bestFit="1" customWidth="1"/>
    <col min="4345" max="4345" width="10.09765625" customWidth="1"/>
    <col min="4347" max="4347" width="8" customWidth="1"/>
    <col min="4348" max="4348" width="30.8984375" customWidth="1"/>
    <col min="4349" max="4349" width="11" bestFit="1" customWidth="1"/>
    <col min="4586" max="4586" width="10.69921875" bestFit="1" customWidth="1"/>
    <col min="4587" max="4587" width="9" bestFit="1" customWidth="1"/>
    <col min="4588" max="4588" width="53.19921875" bestFit="1" customWidth="1"/>
    <col min="4589" max="4589" width="11.69921875" bestFit="1" customWidth="1"/>
    <col min="4590" max="4590" width="17.19921875" customWidth="1"/>
    <col min="4591" max="4591" width="9.8984375" bestFit="1" customWidth="1"/>
    <col min="4592" max="4592" width="12.5" customWidth="1"/>
    <col min="4594" max="4596" width="9.59765625" customWidth="1"/>
    <col min="4597" max="4597" width="53.19921875" bestFit="1" customWidth="1"/>
    <col min="4598" max="4598" width="11.69921875" bestFit="1" customWidth="1"/>
    <col min="4600" max="4600" width="10.09765625" bestFit="1" customWidth="1"/>
    <col min="4601" max="4601" width="10.09765625" customWidth="1"/>
    <col min="4603" max="4603" width="8" customWidth="1"/>
    <col min="4604" max="4604" width="30.8984375" customWidth="1"/>
    <col min="4605" max="4605" width="11" bestFit="1" customWidth="1"/>
    <col min="4842" max="4842" width="10.69921875" bestFit="1" customWidth="1"/>
    <col min="4843" max="4843" width="9" bestFit="1" customWidth="1"/>
    <col min="4844" max="4844" width="53.19921875" bestFit="1" customWidth="1"/>
    <col min="4845" max="4845" width="11.69921875" bestFit="1" customWidth="1"/>
    <col min="4846" max="4846" width="17.19921875" customWidth="1"/>
    <col min="4847" max="4847" width="9.8984375" bestFit="1" customWidth="1"/>
    <col min="4848" max="4848" width="12.5" customWidth="1"/>
    <col min="4850" max="4852" width="9.59765625" customWidth="1"/>
    <col min="4853" max="4853" width="53.19921875" bestFit="1" customWidth="1"/>
    <col min="4854" max="4854" width="11.69921875" bestFit="1" customWidth="1"/>
    <col min="4856" max="4856" width="10.09765625" bestFit="1" customWidth="1"/>
    <col min="4857" max="4857" width="10.09765625" customWidth="1"/>
    <col min="4859" max="4859" width="8" customWidth="1"/>
    <col min="4860" max="4860" width="30.8984375" customWidth="1"/>
    <col min="4861" max="4861" width="11" bestFit="1" customWidth="1"/>
    <col min="5098" max="5098" width="10.69921875" bestFit="1" customWidth="1"/>
    <col min="5099" max="5099" width="9" bestFit="1" customWidth="1"/>
    <col min="5100" max="5100" width="53.19921875" bestFit="1" customWidth="1"/>
    <col min="5101" max="5101" width="11.69921875" bestFit="1" customWidth="1"/>
    <col min="5102" max="5102" width="17.19921875" customWidth="1"/>
    <col min="5103" max="5103" width="9.8984375" bestFit="1" customWidth="1"/>
    <col min="5104" max="5104" width="12.5" customWidth="1"/>
    <col min="5106" max="5108" width="9.59765625" customWidth="1"/>
    <col min="5109" max="5109" width="53.19921875" bestFit="1" customWidth="1"/>
    <col min="5110" max="5110" width="11.69921875" bestFit="1" customWidth="1"/>
    <col min="5112" max="5112" width="10.09765625" bestFit="1" customWidth="1"/>
    <col min="5113" max="5113" width="10.09765625" customWidth="1"/>
    <col min="5115" max="5115" width="8" customWidth="1"/>
    <col min="5116" max="5116" width="30.8984375" customWidth="1"/>
    <col min="5117" max="5117" width="11" bestFit="1" customWidth="1"/>
    <col min="5354" max="5354" width="10.69921875" bestFit="1" customWidth="1"/>
    <col min="5355" max="5355" width="9" bestFit="1" customWidth="1"/>
    <col min="5356" max="5356" width="53.19921875" bestFit="1" customWidth="1"/>
    <col min="5357" max="5357" width="11.69921875" bestFit="1" customWidth="1"/>
    <col min="5358" max="5358" width="17.19921875" customWidth="1"/>
    <col min="5359" max="5359" width="9.8984375" bestFit="1" customWidth="1"/>
    <col min="5360" max="5360" width="12.5" customWidth="1"/>
    <col min="5362" max="5364" width="9.59765625" customWidth="1"/>
    <col min="5365" max="5365" width="53.19921875" bestFit="1" customWidth="1"/>
    <col min="5366" max="5366" width="11.69921875" bestFit="1" customWidth="1"/>
    <col min="5368" max="5368" width="10.09765625" bestFit="1" customWidth="1"/>
    <col min="5369" max="5369" width="10.09765625" customWidth="1"/>
    <col min="5371" max="5371" width="8" customWidth="1"/>
    <col min="5372" max="5372" width="30.8984375" customWidth="1"/>
    <col min="5373" max="5373" width="11" bestFit="1" customWidth="1"/>
    <col min="5610" max="5610" width="10.69921875" bestFit="1" customWidth="1"/>
    <col min="5611" max="5611" width="9" bestFit="1" customWidth="1"/>
    <col min="5612" max="5612" width="53.19921875" bestFit="1" customWidth="1"/>
    <col min="5613" max="5613" width="11.69921875" bestFit="1" customWidth="1"/>
    <col min="5614" max="5614" width="17.19921875" customWidth="1"/>
    <col min="5615" max="5615" width="9.8984375" bestFit="1" customWidth="1"/>
    <col min="5616" max="5616" width="12.5" customWidth="1"/>
    <col min="5618" max="5620" width="9.59765625" customWidth="1"/>
    <col min="5621" max="5621" width="53.19921875" bestFit="1" customWidth="1"/>
    <col min="5622" max="5622" width="11.69921875" bestFit="1" customWidth="1"/>
    <col min="5624" max="5624" width="10.09765625" bestFit="1" customWidth="1"/>
    <col min="5625" max="5625" width="10.09765625" customWidth="1"/>
    <col min="5627" max="5627" width="8" customWidth="1"/>
    <col min="5628" max="5628" width="30.8984375" customWidth="1"/>
    <col min="5629" max="5629" width="11" bestFit="1" customWidth="1"/>
    <col min="5866" max="5866" width="10.69921875" bestFit="1" customWidth="1"/>
    <col min="5867" max="5867" width="9" bestFit="1" customWidth="1"/>
    <col min="5868" max="5868" width="53.19921875" bestFit="1" customWidth="1"/>
    <col min="5869" max="5869" width="11.69921875" bestFit="1" customWidth="1"/>
    <col min="5870" max="5870" width="17.19921875" customWidth="1"/>
    <col min="5871" max="5871" width="9.8984375" bestFit="1" customWidth="1"/>
    <col min="5872" max="5872" width="12.5" customWidth="1"/>
    <col min="5874" max="5876" width="9.59765625" customWidth="1"/>
    <col min="5877" max="5877" width="53.19921875" bestFit="1" customWidth="1"/>
    <col min="5878" max="5878" width="11.69921875" bestFit="1" customWidth="1"/>
    <col min="5880" max="5880" width="10.09765625" bestFit="1" customWidth="1"/>
    <col min="5881" max="5881" width="10.09765625" customWidth="1"/>
    <col min="5883" max="5883" width="8" customWidth="1"/>
    <col min="5884" max="5884" width="30.8984375" customWidth="1"/>
    <col min="5885" max="5885" width="11" bestFit="1" customWidth="1"/>
    <col min="6122" max="6122" width="10.69921875" bestFit="1" customWidth="1"/>
    <col min="6123" max="6123" width="9" bestFit="1" customWidth="1"/>
    <col min="6124" max="6124" width="53.19921875" bestFit="1" customWidth="1"/>
    <col min="6125" max="6125" width="11.69921875" bestFit="1" customWidth="1"/>
    <col min="6126" max="6126" width="17.19921875" customWidth="1"/>
    <col min="6127" max="6127" width="9.8984375" bestFit="1" customWidth="1"/>
    <col min="6128" max="6128" width="12.5" customWidth="1"/>
    <col min="6130" max="6132" width="9.59765625" customWidth="1"/>
    <col min="6133" max="6133" width="53.19921875" bestFit="1" customWidth="1"/>
    <col min="6134" max="6134" width="11.69921875" bestFit="1" customWidth="1"/>
    <col min="6136" max="6136" width="10.09765625" bestFit="1" customWidth="1"/>
    <col min="6137" max="6137" width="10.09765625" customWidth="1"/>
    <col min="6139" max="6139" width="8" customWidth="1"/>
    <col min="6140" max="6140" width="30.8984375" customWidth="1"/>
    <col min="6141" max="6141" width="11" bestFit="1" customWidth="1"/>
    <col min="6378" max="6378" width="10.69921875" bestFit="1" customWidth="1"/>
    <col min="6379" max="6379" width="9" bestFit="1" customWidth="1"/>
    <col min="6380" max="6380" width="53.19921875" bestFit="1" customWidth="1"/>
    <col min="6381" max="6381" width="11.69921875" bestFit="1" customWidth="1"/>
    <col min="6382" max="6382" width="17.19921875" customWidth="1"/>
    <col min="6383" max="6383" width="9.8984375" bestFit="1" customWidth="1"/>
    <col min="6384" max="6384" width="12.5" customWidth="1"/>
    <col min="6386" max="6388" width="9.59765625" customWidth="1"/>
    <col min="6389" max="6389" width="53.19921875" bestFit="1" customWidth="1"/>
    <col min="6390" max="6390" width="11.69921875" bestFit="1" customWidth="1"/>
    <col min="6392" max="6392" width="10.09765625" bestFit="1" customWidth="1"/>
    <col min="6393" max="6393" width="10.09765625" customWidth="1"/>
    <col min="6395" max="6395" width="8" customWidth="1"/>
    <col min="6396" max="6396" width="30.8984375" customWidth="1"/>
    <col min="6397" max="6397" width="11" bestFit="1" customWidth="1"/>
    <col min="6634" max="6634" width="10.69921875" bestFit="1" customWidth="1"/>
    <col min="6635" max="6635" width="9" bestFit="1" customWidth="1"/>
    <col min="6636" max="6636" width="53.19921875" bestFit="1" customWidth="1"/>
    <col min="6637" max="6637" width="11.69921875" bestFit="1" customWidth="1"/>
    <col min="6638" max="6638" width="17.19921875" customWidth="1"/>
    <col min="6639" max="6639" width="9.8984375" bestFit="1" customWidth="1"/>
    <col min="6640" max="6640" width="12.5" customWidth="1"/>
    <col min="6642" max="6644" width="9.59765625" customWidth="1"/>
    <col min="6645" max="6645" width="53.19921875" bestFit="1" customWidth="1"/>
    <col min="6646" max="6646" width="11.69921875" bestFit="1" customWidth="1"/>
    <col min="6648" max="6648" width="10.09765625" bestFit="1" customWidth="1"/>
    <col min="6649" max="6649" width="10.09765625" customWidth="1"/>
    <col min="6651" max="6651" width="8" customWidth="1"/>
    <col min="6652" max="6652" width="30.8984375" customWidth="1"/>
    <col min="6653" max="6653" width="11" bestFit="1" customWidth="1"/>
    <col min="6890" max="6890" width="10.69921875" bestFit="1" customWidth="1"/>
    <col min="6891" max="6891" width="9" bestFit="1" customWidth="1"/>
    <col min="6892" max="6892" width="53.19921875" bestFit="1" customWidth="1"/>
    <col min="6893" max="6893" width="11.69921875" bestFit="1" customWidth="1"/>
    <col min="6894" max="6894" width="17.19921875" customWidth="1"/>
    <col min="6895" max="6895" width="9.8984375" bestFit="1" customWidth="1"/>
    <col min="6896" max="6896" width="12.5" customWidth="1"/>
    <col min="6898" max="6900" width="9.59765625" customWidth="1"/>
    <col min="6901" max="6901" width="53.19921875" bestFit="1" customWidth="1"/>
    <col min="6902" max="6902" width="11.69921875" bestFit="1" customWidth="1"/>
    <col min="6904" max="6904" width="10.09765625" bestFit="1" customWidth="1"/>
    <col min="6905" max="6905" width="10.09765625" customWidth="1"/>
    <col min="6907" max="6907" width="8" customWidth="1"/>
    <col min="6908" max="6908" width="30.8984375" customWidth="1"/>
    <col min="6909" max="6909" width="11" bestFit="1" customWidth="1"/>
    <col min="7146" max="7146" width="10.69921875" bestFit="1" customWidth="1"/>
    <col min="7147" max="7147" width="9" bestFit="1" customWidth="1"/>
    <col min="7148" max="7148" width="53.19921875" bestFit="1" customWidth="1"/>
    <col min="7149" max="7149" width="11.69921875" bestFit="1" customWidth="1"/>
    <col min="7150" max="7150" width="17.19921875" customWidth="1"/>
    <col min="7151" max="7151" width="9.8984375" bestFit="1" customWidth="1"/>
    <col min="7152" max="7152" width="12.5" customWidth="1"/>
    <col min="7154" max="7156" width="9.59765625" customWidth="1"/>
    <col min="7157" max="7157" width="53.19921875" bestFit="1" customWidth="1"/>
    <col min="7158" max="7158" width="11.69921875" bestFit="1" customWidth="1"/>
    <col min="7160" max="7160" width="10.09765625" bestFit="1" customWidth="1"/>
    <col min="7161" max="7161" width="10.09765625" customWidth="1"/>
    <col min="7163" max="7163" width="8" customWidth="1"/>
    <col min="7164" max="7164" width="30.8984375" customWidth="1"/>
    <col min="7165" max="7165" width="11" bestFit="1" customWidth="1"/>
    <col min="7402" max="7402" width="10.69921875" bestFit="1" customWidth="1"/>
    <col min="7403" max="7403" width="9" bestFit="1" customWidth="1"/>
    <col min="7404" max="7404" width="53.19921875" bestFit="1" customWidth="1"/>
    <col min="7405" max="7405" width="11.69921875" bestFit="1" customWidth="1"/>
    <col min="7406" max="7406" width="17.19921875" customWidth="1"/>
    <col min="7407" max="7407" width="9.8984375" bestFit="1" customWidth="1"/>
    <col min="7408" max="7408" width="12.5" customWidth="1"/>
    <col min="7410" max="7412" width="9.59765625" customWidth="1"/>
    <col min="7413" max="7413" width="53.19921875" bestFit="1" customWidth="1"/>
    <col min="7414" max="7414" width="11.69921875" bestFit="1" customWidth="1"/>
    <col min="7416" max="7416" width="10.09765625" bestFit="1" customWidth="1"/>
    <col min="7417" max="7417" width="10.09765625" customWidth="1"/>
    <col min="7419" max="7419" width="8" customWidth="1"/>
    <col min="7420" max="7420" width="30.8984375" customWidth="1"/>
    <col min="7421" max="7421" width="11" bestFit="1" customWidth="1"/>
    <col min="7658" max="7658" width="10.69921875" bestFit="1" customWidth="1"/>
    <col min="7659" max="7659" width="9" bestFit="1" customWidth="1"/>
    <col min="7660" max="7660" width="53.19921875" bestFit="1" customWidth="1"/>
    <col min="7661" max="7661" width="11.69921875" bestFit="1" customWidth="1"/>
    <col min="7662" max="7662" width="17.19921875" customWidth="1"/>
    <col min="7663" max="7663" width="9.8984375" bestFit="1" customWidth="1"/>
    <col min="7664" max="7664" width="12.5" customWidth="1"/>
    <col min="7666" max="7668" width="9.59765625" customWidth="1"/>
    <col min="7669" max="7669" width="53.19921875" bestFit="1" customWidth="1"/>
    <col min="7670" max="7670" width="11.69921875" bestFit="1" customWidth="1"/>
    <col min="7672" max="7672" width="10.09765625" bestFit="1" customWidth="1"/>
    <col min="7673" max="7673" width="10.09765625" customWidth="1"/>
    <col min="7675" max="7675" width="8" customWidth="1"/>
    <col min="7676" max="7676" width="30.8984375" customWidth="1"/>
    <col min="7677" max="7677" width="11" bestFit="1" customWidth="1"/>
    <col min="7914" max="7914" width="10.69921875" bestFit="1" customWidth="1"/>
    <col min="7915" max="7915" width="9" bestFit="1" customWidth="1"/>
    <col min="7916" max="7916" width="53.19921875" bestFit="1" customWidth="1"/>
    <col min="7917" max="7917" width="11.69921875" bestFit="1" customWidth="1"/>
    <col min="7918" max="7918" width="17.19921875" customWidth="1"/>
    <col min="7919" max="7919" width="9.8984375" bestFit="1" customWidth="1"/>
    <col min="7920" max="7920" width="12.5" customWidth="1"/>
    <col min="7922" max="7924" width="9.59765625" customWidth="1"/>
    <col min="7925" max="7925" width="53.19921875" bestFit="1" customWidth="1"/>
    <col min="7926" max="7926" width="11.69921875" bestFit="1" customWidth="1"/>
    <col min="7928" max="7928" width="10.09765625" bestFit="1" customWidth="1"/>
    <col min="7929" max="7929" width="10.09765625" customWidth="1"/>
    <col min="7931" max="7931" width="8" customWidth="1"/>
    <col min="7932" max="7932" width="30.8984375" customWidth="1"/>
    <col min="7933" max="7933" width="11" bestFit="1" customWidth="1"/>
    <col min="8170" max="8170" width="10.69921875" bestFit="1" customWidth="1"/>
    <col min="8171" max="8171" width="9" bestFit="1" customWidth="1"/>
    <col min="8172" max="8172" width="53.19921875" bestFit="1" customWidth="1"/>
    <col min="8173" max="8173" width="11.69921875" bestFit="1" customWidth="1"/>
    <col min="8174" max="8174" width="17.19921875" customWidth="1"/>
    <col min="8175" max="8175" width="9.8984375" bestFit="1" customWidth="1"/>
    <col min="8176" max="8176" width="12.5" customWidth="1"/>
    <col min="8178" max="8180" width="9.59765625" customWidth="1"/>
    <col min="8181" max="8181" width="53.19921875" bestFit="1" customWidth="1"/>
    <col min="8182" max="8182" width="11.69921875" bestFit="1" customWidth="1"/>
    <col min="8184" max="8184" width="10.09765625" bestFit="1" customWidth="1"/>
    <col min="8185" max="8185" width="10.09765625" customWidth="1"/>
    <col min="8187" max="8187" width="8" customWidth="1"/>
    <col min="8188" max="8188" width="30.8984375" customWidth="1"/>
    <col min="8189" max="8189" width="11" bestFit="1" customWidth="1"/>
    <col min="8426" max="8426" width="10.69921875" bestFit="1" customWidth="1"/>
    <col min="8427" max="8427" width="9" bestFit="1" customWidth="1"/>
    <col min="8428" max="8428" width="53.19921875" bestFit="1" customWidth="1"/>
    <col min="8429" max="8429" width="11.69921875" bestFit="1" customWidth="1"/>
    <col min="8430" max="8430" width="17.19921875" customWidth="1"/>
    <col min="8431" max="8431" width="9.8984375" bestFit="1" customWidth="1"/>
    <col min="8432" max="8432" width="12.5" customWidth="1"/>
    <col min="8434" max="8436" width="9.59765625" customWidth="1"/>
    <col min="8437" max="8437" width="53.19921875" bestFit="1" customWidth="1"/>
    <col min="8438" max="8438" width="11.69921875" bestFit="1" customWidth="1"/>
    <col min="8440" max="8440" width="10.09765625" bestFit="1" customWidth="1"/>
    <col min="8441" max="8441" width="10.09765625" customWidth="1"/>
    <col min="8443" max="8443" width="8" customWidth="1"/>
    <col min="8444" max="8444" width="30.8984375" customWidth="1"/>
    <col min="8445" max="8445" width="11" bestFit="1" customWidth="1"/>
    <col min="8682" max="8682" width="10.69921875" bestFit="1" customWidth="1"/>
    <col min="8683" max="8683" width="9" bestFit="1" customWidth="1"/>
    <col min="8684" max="8684" width="53.19921875" bestFit="1" customWidth="1"/>
    <col min="8685" max="8685" width="11.69921875" bestFit="1" customWidth="1"/>
    <col min="8686" max="8686" width="17.19921875" customWidth="1"/>
    <col min="8687" max="8687" width="9.8984375" bestFit="1" customWidth="1"/>
    <col min="8688" max="8688" width="12.5" customWidth="1"/>
    <col min="8690" max="8692" width="9.59765625" customWidth="1"/>
    <col min="8693" max="8693" width="53.19921875" bestFit="1" customWidth="1"/>
    <col min="8694" max="8694" width="11.69921875" bestFit="1" customWidth="1"/>
    <col min="8696" max="8696" width="10.09765625" bestFit="1" customWidth="1"/>
    <col min="8697" max="8697" width="10.09765625" customWidth="1"/>
    <col min="8699" max="8699" width="8" customWidth="1"/>
    <col min="8700" max="8700" width="30.8984375" customWidth="1"/>
    <col min="8701" max="8701" width="11" bestFit="1" customWidth="1"/>
    <col min="8938" max="8938" width="10.69921875" bestFit="1" customWidth="1"/>
    <col min="8939" max="8939" width="9" bestFit="1" customWidth="1"/>
    <col min="8940" max="8940" width="53.19921875" bestFit="1" customWidth="1"/>
    <col min="8941" max="8941" width="11.69921875" bestFit="1" customWidth="1"/>
    <col min="8942" max="8942" width="17.19921875" customWidth="1"/>
    <col min="8943" max="8943" width="9.8984375" bestFit="1" customWidth="1"/>
    <col min="8944" max="8944" width="12.5" customWidth="1"/>
    <col min="8946" max="8948" width="9.59765625" customWidth="1"/>
    <col min="8949" max="8949" width="53.19921875" bestFit="1" customWidth="1"/>
    <col min="8950" max="8950" width="11.69921875" bestFit="1" customWidth="1"/>
    <col min="8952" max="8952" width="10.09765625" bestFit="1" customWidth="1"/>
    <col min="8953" max="8953" width="10.09765625" customWidth="1"/>
    <col min="8955" max="8955" width="8" customWidth="1"/>
    <col min="8956" max="8956" width="30.8984375" customWidth="1"/>
    <col min="8957" max="8957" width="11" bestFit="1" customWidth="1"/>
    <col min="9194" max="9194" width="10.69921875" bestFit="1" customWidth="1"/>
    <col min="9195" max="9195" width="9" bestFit="1" customWidth="1"/>
    <col min="9196" max="9196" width="53.19921875" bestFit="1" customWidth="1"/>
    <col min="9197" max="9197" width="11.69921875" bestFit="1" customWidth="1"/>
    <col min="9198" max="9198" width="17.19921875" customWidth="1"/>
    <col min="9199" max="9199" width="9.8984375" bestFit="1" customWidth="1"/>
    <col min="9200" max="9200" width="12.5" customWidth="1"/>
    <col min="9202" max="9204" width="9.59765625" customWidth="1"/>
    <col min="9205" max="9205" width="53.19921875" bestFit="1" customWidth="1"/>
    <col min="9206" max="9206" width="11.69921875" bestFit="1" customWidth="1"/>
    <col min="9208" max="9208" width="10.09765625" bestFit="1" customWidth="1"/>
    <col min="9209" max="9209" width="10.09765625" customWidth="1"/>
    <col min="9211" max="9211" width="8" customWidth="1"/>
    <col min="9212" max="9212" width="30.8984375" customWidth="1"/>
    <col min="9213" max="9213" width="11" bestFit="1" customWidth="1"/>
    <col min="9450" max="9450" width="10.69921875" bestFit="1" customWidth="1"/>
    <col min="9451" max="9451" width="9" bestFit="1" customWidth="1"/>
    <col min="9452" max="9452" width="53.19921875" bestFit="1" customWidth="1"/>
    <col min="9453" max="9453" width="11.69921875" bestFit="1" customWidth="1"/>
    <col min="9454" max="9454" width="17.19921875" customWidth="1"/>
    <col min="9455" max="9455" width="9.8984375" bestFit="1" customWidth="1"/>
    <col min="9456" max="9456" width="12.5" customWidth="1"/>
    <col min="9458" max="9460" width="9.59765625" customWidth="1"/>
    <col min="9461" max="9461" width="53.19921875" bestFit="1" customWidth="1"/>
    <col min="9462" max="9462" width="11.69921875" bestFit="1" customWidth="1"/>
    <col min="9464" max="9464" width="10.09765625" bestFit="1" customWidth="1"/>
    <col min="9465" max="9465" width="10.09765625" customWidth="1"/>
    <col min="9467" max="9467" width="8" customWidth="1"/>
    <col min="9468" max="9468" width="30.8984375" customWidth="1"/>
    <col min="9469" max="9469" width="11" bestFit="1" customWidth="1"/>
    <col min="9706" max="9706" width="10.69921875" bestFit="1" customWidth="1"/>
    <col min="9707" max="9707" width="9" bestFit="1" customWidth="1"/>
    <col min="9708" max="9708" width="53.19921875" bestFit="1" customWidth="1"/>
    <col min="9709" max="9709" width="11.69921875" bestFit="1" customWidth="1"/>
    <col min="9710" max="9710" width="17.19921875" customWidth="1"/>
    <col min="9711" max="9711" width="9.8984375" bestFit="1" customWidth="1"/>
    <col min="9712" max="9712" width="12.5" customWidth="1"/>
    <col min="9714" max="9716" width="9.59765625" customWidth="1"/>
    <col min="9717" max="9717" width="53.19921875" bestFit="1" customWidth="1"/>
    <col min="9718" max="9718" width="11.69921875" bestFit="1" customWidth="1"/>
    <col min="9720" max="9720" width="10.09765625" bestFit="1" customWidth="1"/>
    <col min="9721" max="9721" width="10.09765625" customWidth="1"/>
    <col min="9723" max="9723" width="8" customWidth="1"/>
    <col min="9724" max="9724" width="30.8984375" customWidth="1"/>
    <col min="9725" max="9725" width="11" bestFit="1" customWidth="1"/>
    <col min="9962" max="9962" width="10.69921875" bestFit="1" customWidth="1"/>
    <col min="9963" max="9963" width="9" bestFit="1" customWidth="1"/>
    <col min="9964" max="9964" width="53.19921875" bestFit="1" customWidth="1"/>
    <col min="9965" max="9965" width="11.69921875" bestFit="1" customWidth="1"/>
    <col min="9966" max="9966" width="17.19921875" customWidth="1"/>
    <col min="9967" max="9967" width="9.8984375" bestFit="1" customWidth="1"/>
    <col min="9968" max="9968" width="12.5" customWidth="1"/>
    <col min="9970" max="9972" width="9.59765625" customWidth="1"/>
    <col min="9973" max="9973" width="53.19921875" bestFit="1" customWidth="1"/>
    <col min="9974" max="9974" width="11.69921875" bestFit="1" customWidth="1"/>
    <col min="9976" max="9976" width="10.09765625" bestFit="1" customWidth="1"/>
    <col min="9977" max="9977" width="10.09765625" customWidth="1"/>
    <col min="9979" max="9979" width="8" customWidth="1"/>
    <col min="9980" max="9980" width="30.8984375" customWidth="1"/>
    <col min="9981" max="9981" width="11" bestFit="1" customWidth="1"/>
    <col min="10218" max="10218" width="10.69921875" bestFit="1" customWidth="1"/>
    <col min="10219" max="10219" width="9" bestFit="1" customWidth="1"/>
    <col min="10220" max="10220" width="53.19921875" bestFit="1" customWidth="1"/>
    <col min="10221" max="10221" width="11.69921875" bestFit="1" customWidth="1"/>
    <col min="10222" max="10222" width="17.19921875" customWidth="1"/>
    <col min="10223" max="10223" width="9.8984375" bestFit="1" customWidth="1"/>
    <col min="10224" max="10224" width="12.5" customWidth="1"/>
    <col min="10226" max="10228" width="9.59765625" customWidth="1"/>
    <col min="10229" max="10229" width="53.19921875" bestFit="1" customWidth="1"/>
    <col min="10230" max="10230" width="11.69921875" bestFit="1" customWidth="1"/>
    <col min="10232" max="10232" width="10.09765625" bestFit="1" customWidth="1"/>
    <col min="10233" max="10233" width="10.09765625" customWidth="1"/>
    <col min="10235" max="10235" width="8" customWidth="1"/>
    <col min="10236" max="10236" width="30.8984375" customWidth="1"/>
    <col min="10237" max="10237" width="11" bestFit="1" customWidth="1"/>
    <col min="10474" max="10474" width="10.69921875" bestFit="1" customWidth="1"/>
    <col min="10475" max="10475" width="9" bestFit="1" customWidth="1"/>
    <col min="10476" max="10476" width="53.19921875" bestFit="1" customWidth="1"/>
    <col min="10477" max="10477" width="11.69921875" bestFit="1" customWidth="1"/>
    <col min="10478" max="10478" width="17.19921875" customWidth="1"/>
    <col min="10479" max="10479" width="9.8984375" bestFit="1" customWidth="1"/>
    <col min="10480" max="10480" width="12.5" customWidth="1"/>
    <col min="10482" max="10484" width="9.59765625" customWidth="1"/>
    <col min="10485" max="10485" width="53.19921875" bestFit="1" customWidth="1"/>
    <col min="10486" max="10486" width="11.69921875" bestFit="1" customWidth="1"/>
    <col min="10488" max="10488" width="10.09765625" bestFit="1" customWidth="1"/>
    <col min="10489" max="10489" width="10.09765625" customWidth="1"/>
    <col min="10491" max="10491" width="8" customWidth="1"/>
    <col min="10492" max="10492" width="30.8984375" customWidth="1"/>
    <col min="10493" max="10493" width="11" bestFit="1" customWidth="1"/>
    <col min="10730" max="10730" width="10.69921875" bestFit="1" customWidth="1"/>
    <col min="10731" max="10731" width="9" bestFit="1" customWidth="1"/>
    <col min="10732" max="10732" width="53.19921875" bestFit="1" customWidth="1"/>
    <col min="10733" max="10733" width="11.69921875" bestFit="1" customWidth="1"/>
    <col min="10734" max="10734" width="17.19921875" customWidth="1"/>
    <col min="10735" max="10735" width="9.8984375" bestFit="1" customWidth="1"/>
    <col min="10736" max="10736" width="12.5" customWidth="1"/>
    <col min="10738" max="10740" width="9.59765625" customWidth="1"/>
    <col min="10741" max="10741" width="53.19921875" bestFit="1" customWidth="1"/>
    <col min="10742" max="10742" width="11.69921875" bestFit="1" customWidth="1"/>
    <col min="10744" max="10744" width="10.09765625" bestFit="1" customWidth="1"/>
    <col min="10745" max="10745" width="10.09765625" customWidth="1"/>
    <col min="10747" max="10747" width="8" customWidth="1"/>
    <col min="10748" max="10748" width="30.8984375" customWidth="1"/>
    <col min="10749" max="10749" width="11" bestFit="1" customWidth="1"/>
    <col min="10986" max="10986" width="10.69921875" bestFit="1" customWidth="1"/>
    <col min="10987" max="10987" width="9" bestFit="1" customWidth="1"/>
    <col min="10988" max="10988" width="53.19921875" bestFit="1" customWidth="1"/>
    <col min="10989" max="10989" width="11.69921875" bestFit="1" customWidth="1"/>
    <col min="10990" max="10990" width="17.19921875" customWidth="1"/>
    <col min="10991" max="10991" width="9.8984375" bestFit="1" customWidth="1"/>
    <col min="10992" max="10992" width="12.5" customWidth="1"/>
    <col min="10994" max="10996" width="9.59765625" customWidth="1"/>
    <col min="10997" max="10997" width="53.19921875" bestFit="1" customWidth="1"/>
    <col min="10998" max="10998" width="11.69921875" bestFit="1" customWidth="1"/>
    <col min="11000" max="11000" width="10.09765625" bestFit="1" customWidth="1"/>
    <col min="11001" max="11001" width="10.09765625" customWidth="1"/>
    <col min="11003" max="11003" width="8" customWidth="1"/>
    <col min="11004" max="11004" width="30.8984375" customWidth="1"/>
    <col min="11005" max="11005" width="11" bestFit="1" customWidth="1"/>
    <col min="11242" max="11242" width="10.69921875" bestFit="1" customWidth="1"/>
    <col min="11243" max="11243" width="9" bestFit="1" customWidth="1"/>
    <col min="11244" max="11244" width="53.19921875" bestFit="1" customWidth="1"/>
    <col min="11245" max="11245" width="11.69921875" bestFit="1" customWidth="1"/>
    <col min="11246" max="11246" width="17.19921875" customWidth="1"/>
    <col min="11247" max="11247" width="9.8984375" bestFit="1" customWidth="1"/>
    <col min="11248" max="11248" width="12.5" customWidth="1"/>
    <col min="11250" max="11252" width="9.59765625" customWidth="1"/>
    <col min="11253" max="11253" width="53.19921875" bestFit="1" customWidth="1"/>
    <col min="11254" max="11254" width="11.69921875" bestFit="1" customWidth="1"/>
    <col min="11256" max="11256" width="10.09765625" bestFit="1" customWidth="1"/>
    <col min="11257" max="11257" width="10.09765625" customWidth="1"/>
    <col min="11259" max="11259" width="8" customWidth="1"/>
    <col min="11260" max="11260" width="30.8984375" customWidth="1"/>
    <col min="11261" max="11261" width="11" bestFit="1" customWidth="1"/>
    <col min="11498" max="11498" width="10.69921875" bestFit="1" customWidth="1"/>
    <col min="11499" max="11499" width="9" bestFit="1" customWidth="1"/>
    <col min="11500" max="11500" width="53.19921875" bestFit="1" customWidth="1"/>
    <col min="11501" max="11501" width="11.69921875" bestFit="1" customWidth="1"/>
    <col min="11502" max="11502" width="17.19921875" customWidth="1"/>
    <col min="11503" max="11503" width="9.8984375" bestFit="1" customWidth="1"/>
    <col min="11504" max="11504" width="12.5" customWidth="1"/>
    <col min="11506" max="11508" width="9.59765625" customWidth="1"/>
    <col min="11509" max="11509" width="53.19921875" bestFit="1" customWidth="1"/>
    <col min="11510" max="11510" width="11.69921875" bestFit="1" customWidth="1"/>
    <col min="11512" max="11512" width="10.09765625" bestFit="1" customWidth="1"/>
    <col min="11513" max="11513" width="10.09765625" customWidth="1"/>
    <col min="11515" max="11515" width="8" customWidth="1"/>
    <col min="11516" max="11516" width="30.8984375" customWidth="1"/>
    <col min="11517" max="11517" width="11" bestFit="1" customWidth="1"/>
    <col min="11754" max="11754" width="10.69921875" bestFit="1" customWidth="1"/>
    <col min="11755" max="11755" width="9" bestFit="1" customWidth="1"/>
    <col min="11756" max="11756" width="53.19921875" bestFit="1" customWidth="1"/>
    <col min="11757" max="11757" width="11.69921875" bestFit="1" customWidth="1"/>
    <col min="11758" max="11758" width="17.19921875" customWidth="1"/>
    <col min="11759" max="11759" width="9.8984375" bestFit="1" customWidth="1"/>
    <col min="11760" max="11760" width="12.5" customWidth="1"/>
    <col min="11762" max="11764" width="9.59765625" customWidth="1"/>
    <col min="11765" max="11765" width="53.19921875" bestFit="1" customWidth="1"/>
    <col min="11766" max="11766" width="11.69921875" bestFit="1" customWidth="1"/>
    <col min="11768" max="11768" width="10.09765625" bestFit="1" customWidth="1"/>
    <col min="11769" max="11769" width="10.09765625" customWidth="1"/>
    <col min="11771" max="11771" width="8" customWidth="1"/>
    <col min="11772" max="11772" width="30.8984375" customWidth="1"/>
    <col min="11773" max="11773" width="11" bestFit="1" customWidth="1"/>
    <col min="12010" max="12010" width="10.69921875" bestFit="1" customWidth="1"/>
    <col min="12011" max="12011" width="9" bestFit="1" customWidth="1"/>
    <col min="12012" max="12012" width="53.19921875" bestFit="1" customWidth="1"/>
    <col min="12013" max="12013" width="11.69921875" bestFit="1" customWidth="1"/>
    <col min="12014" max="12014" width="17.19921875" customWidth="1"/>
    <col min="12015" max="12015" width="9.8984375" bestFit="1" customWidth="1"/>
    <col min="12016" max="12016" width="12.5" customWidth="1"/>
    <col min="12018" max="12020" width="9.59765625" customWidth="1"/>
    <col min="12021" max="12021" width="53.19921875" bestFit="1" customWidth="1"/>
    <col min="12022" max="12022" width="11.69921875" bestFit="1" customWidth="1"/>
    <col min="12024" max="12024" width="10.09765625" bestFit="1" customWidth="1"/>
    <col min="12025" max="12025" width="10.09765625" customWidth="1"/>
    <col min="12027" max="12027" width="8" customWidth="1"/>
    <col min="12028" max="12028" width="30.8984375" customWidth="1"/>
    <col min="12029" max="12029" width="11" bestFit="1" customWidth="1"/>
    <col min="12266" max="12266" width="10.69921875" bestFit="1" customWidth="1"/>
    <col min="12267" max="12267" width="9" bestFit="1" customWidth="1"/>
    <col min="12268" max="12268" width="53.19921875" bestFit="1" customWidth="1"/>
    <col min="12269" max="12269" width="11.69921875" bestFit="1" customWidth="1"/>
    <col min="12270" max="12270" width="17.19921875" customWidth="1"/>
    <col min="12271" max="12271" width="9.8984375" bestFit="1" customWidth="1"/>
    <col min="12272" max="12272" width="12.5" customWidth="1"/>
    <col min="12274" max="12276" width="9.59765625" customWidth="1"/>
    <col min="12277" max="12277" width="53.19921875" bestFit="1" customWidth="1"/>
    <col min="12278" max="12278" width="11.69921875" bestFit="1" customWidth="1"/>
    <col min="12280" max="12280" width="10.09765625" bestFit="1" customWidth="1"/>
    <col min="12281" max="12281" width="10.09765625" customWidth="1"/>
    <col min="12283" max="12283" width="8" customWidth="1"/>
    <col min="12284" max="12284" width="30.8984375" customWidth="1"/>
    <col min="12285" max="12285" width="11" bestFit="1" customWidth="1"/>
    <col min="12522" max="12522" width="10.69921875" bestFit="1" customWidth="1"/>
    <col min="12523" max="12523" width="9" bestFit="1" customWidth="1"/>
    <col min="12524" max="12524" width="53.19921875" bestFit="1" customWidth="1"/>
    <col min="12525" max="12525" width="11.69921875" bestFit="1" customWidth="1"/>
    <col min="12526" max="12526" width="17.19921875" customWidth="1"/>
    <col min="12527" max="12527" width="9.8984375" bestFit="1" customWidth="1"/>
    <col min="12528" max="12528" width="12.5" customWidth="1"/>
    <col min="12530" max="12532" width="9.59765625" customWidth="1"/>
    <col min="12533" max="12533" width="53.19921875" bestFit="1" customWidth="1"/>
    <col min="12534" max="12534" width="11.69921875" bestFit="1" customWidth="1"/>
    <col min="12536" max="12536" width="10.09765625" bestFit="1" customWidth="1"/>
    <col min="12537" max="12537" width="10.09765625" customWidth="1"/>
    <col min="12539" max="12539" width="8" customWidth="1"/>
    <col min="12540" max="12540" width="30.8984375" customWidth="1"/>
    <col min="12541" max="12541" width="11" bestFit="1" customWidth="1"/>
    <col min="12778" max="12778" width="10.69921875" bestFit="1" customWidth="1"/>
    <col min="12779" max="12779" width="9" bestFit="1" customWidth="1"/>
    <col min="12780" max="12780" width="53.19921875" bestFit="1" customWidth="1"/>
    <col min="12781" max="12781" width="11.69921875" bestFit="1" customWidth="1"/>
    <col min="12782" max="12782" width="17.19921875" customWidth="1"/>
    <col min="12783" max="12783" width="9.8984375" bestFit="1" customWidth="1"/>
    <col min="12784" max="12784" width="12.5" customWidth="1"/>
    <col min="12786" max="12788" width="9.59765625" customWidth="1"/>
    <col min="12789" max="12789" width="53.19921875" bestFit="1" customWidth="1"/>
    <col min="12790" max="12790" width="11.69921875" bestFit="1" customWidth="1"/>
    <col min="12792" max="12792" width="10.09765625" bestFit="1" customWidth="1"/>
    <col min="12793" max="12793" width="10.09765625" customWidth="1"/>
    <col min="12795" max="12795" width="8" customWidth="1"/>
    <col min="12796" max="12796" width="30.8984375" customWidth="1"/>
    <col min="12797" max="12797" width="11" bestFit="1" customWidth="1"/>
    <col min="13034" max="13034" width="10.69921875" bestFit="1" customWidth="1"/>
    <col min="13035" max="13035" width="9" bestFit="1" customWidth="1"/>
    <col min="13036" max="13036" width="53.19921875" bestFit="1" customWidth="1"/>
    <col min="13037" max="13037" width="11.69921875" bestFit="1" customWidth="1"/>
    <col min="13038" max="13038" width="17.19921875" customWidth="1"/>
    <col min="13039" max="13039" width="9.8984375" bestFit="1" customWidth="1"/>
    <col min="13040" max="13040" width="12.5" customWidth="1"/>
    <col min="13042" max="13044" width="9.59765625" customWidth="1"/>
    <col min="13045" max="13045" width="53.19921875" bestFit="1" customWidth="1"/>
    <col min="13046" max="13046" width="11.69921875" bestFit="1" customWidth="1"/>
    <col min="13048" max="13048" width="10.09765625" bestFit="1" customWidth="1"/>
    <col min="13049" max="13049" width="10.09765625" customWidth="1"/>
    <col min="13051" max="13051" width="8" customWidth="1"/>
    <col min="13052" max="13052" width="30.8984375" customWidth="1"/>
    <col min="13053" max="13053" width="11" bestFit="1" customWidth="1"/>
    <col min="13290" max="13290" width="10.69921875" bestFit="1" customWidth="1"/>
    <col min="13291" max="13291" width="9" bestFit="1" customWidth="1"/>
    <col min="13292" max="13292" width="53.19921875" bestFit="1" customWidth="1"/>
    <col min="13293" max="13293" width="11.69921875" bestFit="1" customWidth="1"/>
    <col min="13294" max="13294" width="17.19921875" customWidth="1"/>
    <col min="13295" max="13295" width="9.8984375" bestFit="1" customWidth="1"/>
    <col min="13296" max="13296" width="12.5" customWidth="1"/>
    <col min="13298" max="13300" width="9.59765625" customWidth="1"/>
    <col min="13301" max="13301" width="53.19921875" bestFit="1" customWidth="1"/>
    <col min="13302" max="13302" width="11.69921875" bestFit="1" customWidth="1"/>
    <col min="13304" max="13304" width="10.09765625" bestFit="1" customWidth="1"/>
    <col min="13305" max="13305" width="10.09765625" customWidth="1"/>
    <col min="13307" max="13307" width="8" customWidth="1"/>
    <col min="13308" max="13308" width="30.8984375" customWidth="1"/>
    <col min="13309" max="13309" width="11" bestFit="1" customWidth="1"/>
    <col min="13546" max="13546" width="10.69921875" bestFit="1" customWidth="1"/>
    <col min="13547" max="13547" width="9" bestFit="1" customWidth="1"/>
    <col min="13548" max="13548" width="53.19921875" bestFit="1" customWidth="1"/>
    <col min="13549" max="13549" width="11.69921875" bestFit="1" customWidth="1"/>
    <col min="13550" max="13550" width="17.19921875" customWidth="1"/>
    <col min="13551" max="13551" width="9.8984375" bestFit="1" customWidth="1"/>
    <col min="13552" max="13552" width="12.5" customWidth="1"/>
    <col min="13554" max="13556" width="9.59765625" customWidth="1"/>
    <col min="13557" max="13557" width="53.19921875" bestFit="1" customWidth="1"/>
    <col min="13558" max="13558" width="11.69921875" bestFit="1" customWidth="1"/>
    <col min="13560" max="13560" width="10.09765625" bestFit="1" customWidth="1"/>
    <col min="13561" max="13561" width="10.09765625" customWidth="1"/>
    <col min="13563" max="13563" width="8" customWidth="1"/>
    <col min="13564" max="13564" width="30.8984375" customWidth="1"/>
    <col min="13565" max="13565" width="11" bestFit="1" customWidth="1"/>
    <col min="13802" max="13802" width="10.69921875" bestFit="1" customWidth="1"/>
    <col min="13803" max="13803" width="9" bestFit="1" customWidth="1"/>
    <col min="13804" max="13804" width="53.19921875" bestFit="1" customWidth="1"/>
    <col min="13805" max="13805" width="11.69921875" bestFit="1" customWidth="1"/>
    <col min="13806" max="13806" width="17.19921875" customWidth="1"/>
    <col min="13807" max="13807" width="9.8984375" bestFit="1" customWidth="1"/>
    <col min="13808" max="13808" width="12.5" customWidth="1"/>
    <col min="13810" max="13812" width="9.59765625" customWidth="1"/>
    <col min="13813" max="13813" width="53.19921875" bestFit="1" customWidth="1"/>
    <col min="13814" max="13814" width="11.69921875" bestFit="1" customWidth="1"/>
    <col min="13816" max="13816" width="10.09765625" bestFit="1" customWidth="1"/>
    <col min="13817" max="13817" width="10.09765625" customWidth="1"/>
    <col min="13819" max="13819" width="8" customWidth="1"/>
    <col min="13820" max="13820" width="30.8984375" customWidth="1"/>
    <col min="13821" max="13821" width="11" bestFit="1" customWidth="1"/>
    <col min="14058" max="14058" width="10.69921875" bestFit="1" customWidth="1"/>
    <col min="14059" max="14059" width="9" bestFit="1" customWidth="1"/>
    <col min="14060" max="14060" width="53.19921875" bestFit="1" customWidth="1"/>
    <col min="14061" max="14061" width="11.69921875" bestFit="1" customWidth="1"/>
    <col min="14062" max="14062" width="17.19921875" customWidth="1"/>
    <col min="14063" max="14063" width="9.8984375" bestFit="1" customWidth="1"/>
    <col min="14064" max="14064" width="12.5" customWidth="1"/>
    <col min="14066" max="14068" width="9.59765625" customWidth="1"/>
    <col min="14069" max="14069" width="53.19921875" bestFit="1" customWidth="1"/>
    <col min="14070" max="14070" width="11.69921875" bestFit="1" customWidth="1"/>
    <col min="14072" max="14072" width="10.09765625" bestFit="1" customWidth="1"/>
    <col min="14073" max="14073" width="10.09765625" customWidth="1"/>
    <col min="14075" max="14075" width="8" customWidth="1"/>
    <col min="14076" max="14076" width="30.8984375" customWidth="1"/>
    <col min="14077" max="14077" width="11" bestFit="1" customWidth="1"/>
    <col min="14314" max="14314" width="10.69921875" bestFit="1" customWidth="1"/>
    <col min="14315" max="14315" width="9" bestFit="1" customWidth="1"/>
    <col min="14316" max="14316" width="53.19921875" bestFit="1" customWidth="1"/>
    <col min="14317" max="14317" width="11.69921875" bestFit="1" customWidth="1"/>
    <col min="14318" max="14318" width="17.19921875" customWidth="1"/>
    <col min="14319" max="14319" width="9.8984375" bestFit="1" customWidth="1"/>
    <col min="14320" max="14320" width="12.5" customWidth="1"/>
    <col min="14322" max="14324" width="9.59765625" customWidth="1"/>
    <col min="14325" max="14325" width="53.19921875" bestFit="1" customWidth="1"/>
    <col min="14326" max="14326" width="11.69921875" bestFit="1" customWidth="1"/>
    <col min="14328" max="14328" width="10.09765625" bestFit="1" customWidth="1"/>
    <col min="14329" max="14329" width="10.09765625" customWidth="1"/>
    <col min="14331" max="14331" width="8" customWidth="1"/>
    <col min="14332" max="14332" width="30.8984375" customWidth="1"/>
    <col min="14333" max="14333" width="11" bestFit="1" customWidth="1"/>
    <col min="14570" max="14570" width="10.69921875" bestFit="1" customWidth="1"/>
    <col min="14571" max="14571" width="9" bestFit="1" customWidth="1"/>
    <col min="14572" max="14572" width="53.19921875" bestFit="1" customWidth="1"/>
    <col min="14573" max="14573" width="11.69921875" bestFit="1" customWidth="1"/>
    <col min="14574" max="14574" width="17.19921875" customWidth="1"/>
    <col min="14575" max="14575" width="9.8984375" bestFit="1" customWidth="1"/>
    <col min="14576" max="14576" width="12.5" customWidth="1"/>
    <col min="14578" max="14580" width="9.59765625" customWidth="1"/>
    <col min="14581" max="14581" width="53.19921875" bestFit="1" customWidth="1"/>
    <col min="14582" max="14582" width="11.69921875" bestFit="1" customWidth="1"/>
    <col min="14584" max="14584" width="10.09765625" bestFit="1" customWidth="1"/>
    <col min="14585" max="14585" width="10.09765625" customWidth="1"/>
    <col min="14587" max="14587" width="8" customWidth="1"/>
    <col min="14588" max="14588" width="30.8984375" customWidth="1"/>
    <col min="14589" max="14589" width="11" bestFit="1" customWidth="1"/>
    <col min="14826" max="14826" width="10.69921875" bestFit="1" customWidth="1"/>
    <col min="14827" max="14827" width="9" bestFit="1" customWidth="1"/>
    <col min="14828" max="14828" width="53.19921875" bestFit="1" customWidth="1"/>
    <col min="14829" max="14829" width="11.69921875" bestFit="1" customWidth="1"/>
    <col min="14830" max="14830" width="17.19921875" customWidth="1"/>
    <col min="14831" max="14831" width="9.8984375" bestFit="1" customWidth="1"/>
    <col min="14832" max="14832" width="12.5" customWidth="1"/>
    <col min="14834" max="14836" width="9.59765625" customWidth="1"/>
    <col min="14837" max="14837" width="53.19921875" bestFit="1" customWidth="1"/>
    <col min="14838" max="14838" width="11.69921875" bestFit="1" customWidth="1"/>
    <col min="14840" max="14840" width="10.09765625" bestFit="1" customWidth="1"/>
    <col min="14841" max="14841" width="10.09765625" customWidth="1"/>
    <col min="14843" max="14843" width="8" customWidth="1"/>
    <col min="14844" max="14844" width="30.8984375" customWidth="1"/>
    <col min="14845" max="14845" width="11" bestFit="1" customWidth="1"/>
    <col min="15082" max="15082" width="10.69921875" bestFit="1" customWidth="1"/>
    <col min="15083" max="15083" width="9" bestFit="1" customWidth="1"/>
    <col min="15084" max="15084" width="53.19921875" bestFit="1" customWidth="1"/>
    <col min="15085" max="15085" width="11.69921875" bestFit="1" customWidth="1"/>
    <col min="15086" max="15086" width="17.19921875" customWidth="1"/>
    <col min="15087" max="15087" width="9.8984375" bestFit="1" customWidth="1"/>
    <col min="15088" max="15088" width="12.5" customWidth="1"/>
    <col min="15090" max="15092" width="9.59765625" customWidth="1"/>
    <col min="15093" max="15093" width="53.19921875" bestFit="1" customWidth="1"/>
    <col min="15094" max="15094" width="11.69921875" bestFit="1" customWidth="1"/>
    <col min="15096" max="15096" width="10.09765625" bestFit="1" customWidth="1"/>
    <col min="15097" max="15097" width="10.09765625" customWidth="1"/>
    <col min="15099" max="15099" width="8" customWidth="1"/>
    <col min="15100" max="15100" width="30.8984375" customWidth="1"/>
    <col min="15101" max="15101" width="11" bestFit="1" customWidth="1"/>
    <col min="15338" max="15338" width="10.69921875" bestFit="1" customWidth="1"/>
    <col min="15339" max="15339" width="9" bestFit="1" customWidth="1"/>
    <col min="15340" max="15340" width="53.19921875" bestFit="1" customWidth="1"/>
    <col min="15341" max="15341" width="11.69921875" bestFit="1" customWidth="1"/>
    <col min="15342" max="15342" width="17.19921875" customWidth="1"/>
    <col min="15343" max="15343" width="9.8984375" bestFit="1" customWidth="1"/>
    <col min="15344" max="15344" width="12.5" customWidth="1"/>
    <col min="15346" max="15348" width="9.59765625" customWidth="1"/>
    <col min="15349" max="15349" width="53.19921875" bestFit="1" customWidth="1"/>
    <col min="15350" max="15350" width="11.69921875" bestFit="1" customWidth="1"/>
    <col min="15352" max="15352" width="10.09765625" bestFit="1" customWidth="1"/>
    <col min="15353" max="15353" width="10.09765625" customWidth="1"/>
    <col min="15355" max="15355" width="8" customWidth="1"/>
    <col min="15356" max="15356" width="30.8984375" customWidth="1"/>
    <col min="15357" max="15357" width="11" bestFit="1" customWidth="1"/>
    <col min="15594" max="15594" width="10.69921875" bestFit="1" customWidth="1"/>
    <col min="15595" max="15595" width="9" bestFit="1" customWidth="1"/>
    <col min="15596" max="15596" width="53.19921875" bestFit="1" customWidth="1"/>
    <col min="15597" max="15597" width="11.69921875" bestFit="1" customWidth="1"/>
    <col min="15598" max="15598" width="17.19921875" customWidth="1"/>
    <col min="15599" max="15599" width="9.8984375" bestFit="1" customWidth="1"/>
    <col min="15600" max="15600" width="12.5" customWidth="1"/>
    <col min="15602" max="15604" width="9.59765625" customWidth="1"/>
    <col min="15605" max="15605" width="53.19921875" bestFit="1" customWidth="1"/>
    <col min="15606" max="15606" width="11.69921875" bestFit="1" customWidth="1"/>
    <col min="15608" max="15608" width="10.09765625" bestFit="1" customWidth="1"/>
    <col min="15609" max="15609" width="10.09765625" customWidth="1"/>
    <col min="15611" max="15611" width="8" customWidth="1"/>
    <col min="15612" max="15612" width="30.8984375" customWidth="1"/>
    <col min="15613" max="15613" width="11" bestFit="1" customWidth="1"/>
    <col min="15850" max="15850" width="10.69921875" bestFit="1" customWidth="1"/>
    <col min="15851" max="15851" width="9" bestFit="1" customWidth="1"/>
    <col min="15852" max="15852" width="53.19921875" bestFit="1" customWidth="1"/>
    <col min="15853" max="15853" width="11.69921875" bestFit="1" customWidth="1"/>
    <col min="15854" max="15854" width="17.19921875" customWidth="1"/>
    <col min="15855" max="15855" width="9.8984375" bestFit="1" customWidth="1"/>
    <col min="15856" max="15856" width="12.5" customWidth="1"/>
    <col min="15858" max="15860" width="9.59765625" customWidth="1"/>
    <col min="15861" max="15861" width="53.19921875" bestFit="1" customWidth="1"/>
    <col min="15862" max="15862" width="11.69921875" bestFit="1" customWidth="1"/>
    <col min="15864" max="15864" width="10.09765625" bestFit="1" customWidth="1"/>
    <col min="15865" max="15865" width="10.09765625" customWidth="1"/>
    <col min="15867" max="15867" width="8" customWidth="1"/>
    <col min="15868" max="15868" width="30.8984375" customWidth="1"/>
    <col min="15869" max="15869" width="11" bestFit="1" customWidth="1"/>
    <col min="16106" max="16106" width="10.69921875" bestFit="1" customWidth="1"/>
    <col min="16107" max="16107" width="9" bestFit="1" customWidth="1"/>
    <col min="16108" max="16108" width="53.19921875" bestFit="1" customWidth="1"/>
    <col min="16109" max="16109" width="11.69921875" bestFit="1" customWidth="1"/>
    <col min="16110" max="16110" width="17.19921875" customWidth="1"/>
    <col min="16111" max="16111" width="9.8984375" bestFit="1" customWidth="1"/>
    <col min="16112" max="16112" width="12.5" customWidth="1"/>
    <col min="16114" max="16116" width="9.59765625" customWidth="1"/>
    <col min="16117" max="16117" width="53.19921875" bestFit="1" customWidth="1"/>
    <col min="16118" max="16118" width="11.69921875" bestFit="1" customWidth="1"/>
    <col min="16120" max="16120" width="10.09765625" bestFit="1" customWidth="1"/>
    <col min="16121" max="16121" width="10.09765625" customWidth="1"/>
    <col min="16123" max="16123" width="8" customWidth="1"/>
    <col min="16124" max="16124" width="30.8984375" customWidth="1"/>
    <col min="16125" max="16125" width="11" bestFit="1" customWidth="1"/>
  </cols>
  <sheetData>
    <row r="1" spans="1:6" s="1" customFormat="1" x14ac:dyDescent="0.25">
      <c r="B1" s="3" t="s">
        <v>88</v>
      </c>
    </row>
    <row r="2" spans="1:6" x14ac:dyDescent="0.25">
      <c r="C2" t="s">
        <v>1</v>
      </c>
      <c r="D2" t="s">
        <v>2</v>
      </c>
    </row>
    <row r="3" spans="1:6" x14ac:dyDescent="0.25">
      <c r="A3" s="53"/>
      <c r="B3" s="53"/>
      <c r="C3" s="54" t="s">
        <v>89</v>
      </c>
    </row>
    <row r="4" spans="1:6" x14ac:dyDescent="0.25">
      <c r="C4" s="56" t="s">
        <v>90</v>
      </c>
      <c r="D4" s="67"/>
      <c r="E4" s="53"/>
      <c r="F4" s="68"/>
    </row>
    <row r="5" spans="1:6" x14ac:dyDescent="0.25">
      <c r="C5" s="56" t="s">
        <v>91</v>
      </c>
      <c r="D5" s="65">
        <v>95.514749000000009</v>
      </c>
      <c r="E5" s="66"/>
      <c r="F5" s="65"/>
    </row>
    <row r="6" spans="1:6" x14ac:dyDescent="0.25">
      <c r="C6" s="56" t="s">
        <v>92</v>
      </c>
      <c r="D6" s="65">
        <v>19.625007</v>
      </c>
      <c r="E6" s="66"/>
      <c r="F6" s="65"/>
    </row>
    <row r="7" spans="1:6" x14ac:dyDescent="0.25">
      <c r="C7" s="56" t="s">
        <v>93</v>
      </c>
      <c r="D7" s="65">
        <v>9.9310530000000004</v>
      </c>
      <c r="E7" s="66"/>
      <c r="F7" s="65"/>
    </row>
    <row r="8" spans="1:6" x14ac:dyDescent="0.25">
      <c r="C8" s="56" t="s">
        <v>94</v>
      </c>
      <c r="D8" s="65">
        <v>22.878477</v>
      </c>
    </row>
    <row r="9" spans="1:6" x14ac:dyDescent="0.25">
      <c r="C9" s="56" t="s">
        <v>95</v>
      </c>
      <c r="D9" s="65">
        <v>50.723999999999997</v>
      </c>
      <c r="E9" s="66"/>
      <c r="F9" s="65"/>
    </row>
    <row r="10" spans="1:6" x14ac:dyDescent="0.25">
      <c r="C10" s="56" t="s">
        <v>96</v>
      </c>
      <c r="D10" s="65">
        <v>73.388999999999996</v>
      </c>
      <c r="E10" s="66"/>
      <c r="F10" s="65"/>
    </row>
    <row r="11" spans="1:6" x14ac:dyDescent="0.25">
      <c r="C11" s="56" t="s">
        <v>97</v>
      </c>
      <c r="D11" s="65">
        <v>156.94409499999998</v>
      </c>
      <c r="E11" s="66"/>
      <c r="F11" s="65"/>
    </row>
    <row r="12" spans="1:6" x14ac:dyDescent="0.25">
      <c r="C12" s="56" t="s">
        <v>98</v>
      </c>
      <c r="D12" s="65">
        <v>76.207999999999998</v>
      </c>
      <c r="E12" s="66"/>
      <c r="F12" s="65"/>
    </row>
    <row r="13" spans="1:6" x14ac:dyDescent="0.25">
      <c r="C13" s="56" t="s">
        <v>99</v>
      </c>
      <c r="D13" s="65">
        <v>155.49299999999999</v>
      </c>
      <c r="E13" s="66"/>
      <c r="F13" s="65"/>
    </row>
    <row r="14" spans="1:6" x14ac:dyDescent="0.25">
      <c r="C14" s="56" t="s">
        <v>100</v>
      </c>
      <c r="D14" s="65">
        <v>49.754000000000005</v>
      </c>
      <c r="E14" s="66"/>
      <c r="F14" s="65"/>
    </row>
    <row r="15" spans="1:6" x14ac:dyDescent="0.25">
      <c r="C15" s="56" t="s">
        <v>101</v>
      </c>
      <c r="D15" s="65">
        <v>187.58500000000001</v>
      </c>
      <c r="E15" s="66"/>
      <c r="F15" s="65"/>
    </row>
    <row r="16" spans="1:6" x14ac:dyDescent="0.25">
      <c r="C16" s="56" t="s">
        <v>102</v>
      </c>
      <c r="D16" s="65">
        <v>50.104686999999998</v>
      </c>
      <c r="E16" s="66"/>
      <c r="F16" s="65"/>
    </row>
    <row r="17" spans="1:6" x14ac:dyDescent="0.25">
      <c r="C17" s="54" t="s">
        <v>103</v>
      </c>
      <c r="D17" s="69">
        <f>SUM(D5:D16)</f>
        <v>948.15106800000001</v>
      </c>
    </row>
    <row r="18" spans="1:6" x14ac:dyDescent="0.25">
      <c r="A18" s="53"/>
      <c r="B18" s="53"/>
      <c r="C18" s="54" t="s">
        <v>104</v>
      </c>
      <c r="D18" s="67"/>
      <c r="E18" s="66"/>
      <c r="F18" s="68"/>
    </row>
    <row r="19" spans="1:6" x14ac:dyDescent="0.25">
      <c r="A19" s="53"/>
      <c r="B19" s="53"/>
      <c r="C19" s="56" t="s">
        <v>105</v>
      </c>
      <c r="D19" s="65">
        <v>70.581689999999995</v>
      </c>
      <c r="E19" s="66"/>
    </row>
    <row r="20" spans="1:6" x14ac:dyDescent="0.25">
      <c r="A20" s="53"/>
      <c r="B20" s="53"/>
      <c r="C20" s="56" t="s">
        <v>106</v>
      </c>
      <c r="D20" s="65">
        <v>41.757499000000003</v>
      </c>
      <c r="E20" s="66"/>
    </row>
    <row r="21" spans="1:6" x14ac:dyDescent="0.25">
      <c r="A21" s="53"/>
      <c r="B21" s="53"/>
      <c r="C21" s="56" t="s">
        <v>107</v>
      </c>
      <c r="D21" s="65">
        <v>61.144166999999996</v>
      </c>
      <c r="E21" s="66"/>
    </row>
    <row r="22" spans="1:6" x14ac:dyDescent="0.25">
      <c r="A22" s="53"/>
      <c r="B22" s="53"/>
      <c r="C22" s="56" t="s">
        <v>108</v>
      </c>
      <c r="D22" s="65">
        <v>193.94326800000002</v>
      </c>
      <c r="E22" s="66"/>
    </row>
    <row r="23" spans="1:6" x14ac:dyDescent="0.25">
      <c r="C23" s="56" t="s">
        <v>109</v>
      </c>
      <c r="D23" s="65">
        <v>78.107676000000012</v>
      </c>
      <c r="E23" s="66"/>
    </row>
    <row r="24" spans="1:6" x14ac:dyDescent="0.25">
      <c r="C24" s="56" t="s">
        <v>110</v>
      </c>
      <c r="D24" s="65">
        <v>47.554744999999997</v>
      </c>
      <c r="E24" s="66"/>
    </row>
    <row r="25" spans="1:6" x14ac:dyDescent="0.25">
      <c r="C25" s="56" t="s">
        <v>111</v>
      </c>
      <c r="D25" s="65">
        <v>94.747157999999999</v>
      </c>
      <c r="E25" s="66"/>
    </row>
    <row r="26" spans="1:6" x14ac:dyDescent="0.25">
      <c r="C26" s="56" t="s">
        <v>112</v>
      </c>
      <c r="D26" s="65">
        <v>104.151495</v>
      </c>
      <c r="E26" s="66"/>
    </row>
    <row r="27" spans="1:6" x14ac:dyDescent="0.25">
      <c r="C27" s="56" t="s">
        <v>113</v>
      </c>
      <c r="D27" s="65">
        <v>118.20276960000001</v>
      </c>
      <c r="E27" s="66"/>
    </row>
    <row r="28" spans="1:6" x14ac:dyDescent="0.25">
      <c r="C28" s="56" t="s">
        <v>114</v>
      </c>
      <c r="D28" s="65">
        <v>69.167598999999996</v>
      </c>
      <c r="E28" s="66"/>
    </row>
    <row r="29" spans="1:6" x14ac:dyDescent="0.25">
      <c r="C29" s="56" t="s">
        <v>115</v>
      </c>
      <c r="D29" s="65">
        <v>56.984064400000008</v>
      </c>
      <c r="E29" s="66"/>
    </row>
    <row r="30" spans="1:6" x14ac:dyDescent="0.25">
      <c r="C30" s="56" t="s">
        <v>116</v>
      </c>
      <c r="D30" s="65">
        <v>67.513999999999996</v>
      </c>
      <c r="E30" s="66"/>
    </row>
    <row r="31" spans="1:6" x14ac:dyDescent="0.25">
      <c r="C31" s="56" t="s">
        <v>117</v>
      </c>
      <c r="D31" s="65">
        <v>130.88499999999999</v>
      </c>
      <c r="E31" s="66"/>
    </row>
    <row r="32" spans="1:6" x14ac:dyDescent="0.25">
      <c r="C32" s="56" t="s">
        <v>118</v>
      </c>
      <c r="D32" s="65">
        <v>60.528788999999996</v>
      </c>
      <c r="E32" s="66"/>
    </row>
    <row r="33" spans="1:5" x14ac:dyDescent="0.25">
      <c r="C33" s="56" t="s">
        <v>180</v>
      </c>
      <c r="D33" s="65">
        <v>81.22672281749999</v>
      </c>
      <c r="E33" s="66"/>
    </row>
    <row r="34" spans="1:5" x14ac:dyDescent="0.25">
      <c r="C34" t="s">
        <v>179</v>
      </c>
      <c r="D34" s="65">
        <v>103.33703821350002</v>
      </c>
      <c r="E34" s="66"/>
    </row>
    <row r="35" spans="1:5" x14ac:dyDescent="0.25">
      <c r="C35" s="70" t="s">
        <v>119</v>
      </c>
      <c r="D35" s="65">
        <v>1.2771065999999998</v>
      </c>
      <c r="E35" s="66"/>
    </row>
    <row r="36" spans="1:5" x14ac:dyDescent="0.25">
      <c r="C36" s="70" t="s">
        <v>120</v>
      </c>
      <c r="D36" s="65">
        <v>5.705247</v>
      </c>
      <c r="E36" s="66"/>
    </row>
    <row r="37" spans="1:5" ht="17.25" customHeight="1" x14ac:dyDescent="0.25">
      <c r="C37" s="70" t="s">
        <v>121</v>
      </c>
      <c r="D37" s="65">
        <v>50.527141899999997</v>
      </c>
      <c r="E37" s="66"/>
    </row>
    <row r="38" spans="1:5" x14ac:dyDescent="0.25">
      <c r="C38" s="56" t="s">
        <v>122</v>
      </c>
      <c r="D38" s="65">
        <v>0.76303999999999994</v>
      </c>
    </row>
    <row r="39" spans="1:5" x14ac:dyDescent="0.25">
      <c r="C39" s="56" t="s">
        <v>123</v>
      </c>
      <c r="D39" s="65">
        <v>79.306866899999989</v>
      </c>
    </row>
    <row r="40" spans="1:5" x14ac:dyDescent="0.25">
      <c r="C40" s="56" t="s">
        <v>124</v>
      </c>
      <c r="D40" s="65">
        <v>20.41093</v>
      </c>
    </row>
    <row r="41" spans="1:5" x14ac:dyDescent="0.25">
      <c r="C41" s="56" t="s">
        <v>125</v>
      </c>
      <c r="D41" s="65">
        <v>2.8511189999999997</v>
      </c>
    </row>
    <row r="42" spans="1:5" x14ac:dyDescent="0.25">
      <c r="C42" s="56" t="s">
        <v>126</v>
      </c>
      <c r="D42" s="65">
        <v>12.268949999999998</v>
      </c>
    </row>
    <row r="43" spans="1:5" x14ac:dyDescent="0.25">
      <c r="C43" s="56" t="s">
        <v>127</v>
      </c>
      <c r="D43" s="65">
        <v>0.41125</v>
      </c>
    </row>
    <row r="44" spans="1:5" x14ac:dyDescent="0.25">
      <c r="C44" s="70" t="s">
        <v>128</v>
      </c>
      <c r="D44" s="65">
        <v>0.42</v>
      </c>
    </row>
    <row r="45" spans="1:5" x14ac:dyDescent="0.25">
      <c r="A45" s="53"/>
      <c r="B45" s="53"/>
      <c r="C45" s="56" t="s">
        <v>129</v>
      </c>
      <c r="D45" s="69">
        <f>SUM(D19:D44)</f>
        <v>1553.7753324309999</v>
      </c>
    </row>
    <row r="46" spans="1:5" x14ac:dyDescent="0.25">
      <c r="A46" s="53"/>
      <c r="B46" s="53"/>
      <c r="C46" s="54" t="s">
        <v>130</v>
      </c>
      <c r="D46" s="71">
        <f>D45</f>
        <v>1553.7753324309999</v>
      </c>
    </row>
    <row r="47" spans="1:5" x14ac:dyDescent="0.25">
      <c r="A47" s="53"/>
      <c r="B47" s="53"/>
      <c r="C47" s="54"/>
      <c r="D47" s="69"/>
    </row>
    <row r="48" spans="1:5" x14ac:dyDescent="0.25">
      <c r="C48" s="54"/>
      <c r="D48" s="69"/>
    </row>
    <row r="49" spans="1:6" x14ac:dyDescent="0.25">
      <c r="C49" s="54" t="s">
        <v>131</v>
      </c>
      <c r="D49" s="67"/>
      <c r="E49" s="63"/>
      <c r="F49" s="68"/>
    </row>
    <row r="50" spans="1:6" x14ac:dyDescent="0.25">
      <c r="C50" s="56" t="s">
        <v>79</v>
      </c>
      <c r="D50" s="67">
        <v>0</v>
      </c>
    </row>
    <row r="51" spans="1:6" x14ac:dyDescent="0.25">
      <c r="A51" s="53"/>
      <c r="B51" s="53"/>
      <c r="C51" s="56" t="s">
        <v>80</v>
      </c>
      <c r="D51" s="67">
        <v>0</v>
      </c>
    </row>
    <row r="52" spans="1:6" x14ac:dyDescent="0.25">
      <c r="A52" s="53"/>
      <c r="B52" s="53"/>
      <c r="C52" s="56" t="s">
        <v>72</v>
      </c>
      <c r="D52" s="67">
        <v>0</v>
      </c>
      <c r="E52" s="53"/>
    </row>
    <row r="53" spans="1:6" x14ac:dyDescent="0.25">
      <c r="C53" s="54" t="s">
        <v>132</v>
      </c>
      <c r="D53" s="72">
        <v>0</v>
      </c>
    </row>
    <row r="54" spans="1:6" x14ac:dyDescent="0.25">
      <c r="C54" s="54" t="s">
        <v>133</v>
      </c>
      <c r="D54" s="67"/>
    </row>
    <row r="55" spans="1:6" x14ac:dyDescent="0.25">
      <c r="C55" s="56" t="s">
        <v>79</v>
      </c>
      <c r="D55" s="68">
        <v>0</v>
      </c>
    </row>
    <row r="56" spans="1:6" x14ac:dyDescent="0.25">
      <c r="A56" s="53"/>
      <c r="B56" s="53"/>
      <c r="C56" s="56" t="s">
        <v>80</v>
      </c>
      <c r="D56" s="68">
        <v>0</v>
      </c>
    </row>
    <row r="57" spans="1:6" x14ac:dyDescent="0.25">
      <c r="A57" s="53"/>
      <c r="B57" s="53"/>
      <c r="C57" s="56" t="s">
        <v>72</v>
      </c>
      <c r="D57" s="68">
        <v>0</v>
      </c>
      <c r="E57" s="53"/>
    </row>
    <row r="58" spans="1:6" x14ac:dyDescent="0.25">
      <c r="A58" s="53"/>
      <c r="B58" s="53"/>
      <c r="C58" s="54" t="s">
        <v>134</v>
      </c>
      <c r="D58" s="73">
        <v>0</v>
      </c>
    </row>
    <row r="59" spans="1:6" x14ac:dyDescent="0.25">
      <c r="C59" s="54" t="s">
        <v>135</v>
      </c>
      <c r="D59" s="68"/>
    </row>
    <row r="60" spans="1:6" x14ac:dyDescent="0.25">
      <c r="A60" s="53"/>
      <c r="B60" s="53"/>
      <c r="C60" s="54" t="s">
        <v>137</v>
      </c>
      <c r="D60" s="68"/>
    </row>
    <row r="61" spans="1:6" x14ac:dyDescent="0.25">
      <c r="A61" s="53"/>
      <c r="B61" s="53"/>
      <c r="C61" s="56" t="s">
        <v>136</v>
      </c>
      <c r="D61" s="74">
        <v>8.535914681999996</v>
      </c>
      <c r="E61" s="53"/>
    </row>
    <row r="62" spans="1:6" hidden="1" x14ac:dyDescent="0.25">
      <c r="B62" s="53"/>
      <c r="D62" s="74"/>
      <c r="E62" s="53"/>
    </row>
    <row r="63" spans="1:6" x14ac:dyDescent="0.25">
      <c r="C63" s="56" t="s">
        <v>138</v>
      </c>
      <c r="D63" s="74">
        <v>3.7631086999999987E-2</v>
      </c>
      <c r="E63" s="74"/>
      <c r="F63" s="63"/>
    </row>
    <row r="64" spans="1:6" x14ac:dyDescent="0.25">
      <c r="A64" s="53"/>
      <c r="B64" s="63"/>
      <c r="C64" s="58" t="s">
        <v>139</v>
      </c>
      <c r="D64" s="74">
        <v>9.036431000000001E-3</v>
      </c>
      <c r="E64" s="74"/>
      <c r="F64" s="63"/>
    </row>
    <row r="65" spans="1:6" x14ac:dyDescent="0.25">
      <c r="A65" s="53"/>
      <c r="B65" s="53"/>
      <c r="C65" s="54" t="s">
        <v>140</v>
      </c>
      <c r="D65" s="71">
        <f>SUM(D61:D64)</f>
        <v>8.5825821999999956</v>
      </c>
    </row>
    <row r="66" spans="1:6" x14ac:dyDescent="0.25">
      <c r="A66" s="53"/>
      <c r="B66" s="53"/>
      <c r="C66" s="54" t="s">
        <v>141</v>
      </c>
      <c r="D66" s="73"/>
      <c r="E66" s="75"/>
    </row>
    <row r="67" spans="1:6" x14ac:dyDescent="0.25">
      <c r="A67" s="53"/>
      <c r="B67" s="53"/>
      <c r="C67" s="58" t="s">
        <v>142</v>
      </c>
      <c r="D67" s="74">
        <v>71.112362774999895</v>
      </c>
      <c r="E67" s="62"/>
      <c r="F67" s="63"/>
    </row>
    <row r="68" spans="1:6" x14ac:dyDescent="0.25">
      <c r="A68" s="53"/>
      <c r="B68" s="53"/>
      <c r="C68" s="58" t="s">
        <v>143</v>
      </c>
      <c r="D68" s="74">
        <v>33.105337540000022</v>
      </c>
      <c r="E68" s="62"/>
      <c r="F68" s="63"/>
    </row>
    <row r="69" spans="1:6" x14ac:dyDescent="0.25">
      <c r="A69" s="53"/>
      <c r="B69" s="53"/>
      <c r="C69" s="58" t="s">
        <v>144</v>
      </c>
      <c r="D69" s="74">
        <v>3.2158411020000002</v>
      </c>
      <c r="E69" s="62"/>
      <c r="F69" s="63"/>
    </row>
    <row r="70" spans="1:6" x14ac:dyDescent="0.25">
      <c r="A70" s="53"/>
      <c r="B70" s="53"/>
      <c r="C70" s="58" t="s">
        <v>145</v>
      </c>
      <c r="D70" s="74">
        <v>17.507965976000001</v>
      </c>
      <c r="E70" s="62"/>
      <c r="F70" s="63"/>
    </row>
    <row r="71" spans="1:6" x14ac:dyDescent="0.25">
      <c r="A71" s="53"/>
      <c r="B71" s="53"/>
      <c r="C71" s="58" t="s">
        <v>146</v>
      </c>
      <c r="D71" s="74">
        <v>21.699486079999971</v>
      </c>
      <c r="E71" s="62"/>
      <c r="F71" s="63"/>
    </row>
    <row r="72" spans="1:6" x14ac:dyDescent="0.25">
      <c r="A72" s="53"/>
      <c r="B72" s="53"/>
      <c r="C72" s="54" t="s">
        <v>147</v>
      </c>
      <c r="D72" s="71">
        <f>SUM(D67:D71)</f>
        <v>146.64099347299987</v>
      </c>
      <c r="E72" s="62"/>
      <c r="F72" s="62"/>
    </row>
    <row r="73" spans="1:6" x14ac:dyDescent="0.25">
      <c r="A73" s="53"/>
      <c r="B73" s="53"/>
      <c r="C73" s="54" t="s">
        <v>148</v>
      </c>
      <c r="D73" s="71">
        <f>D72+D65</f>
        <v>155.22357567299986</v>
      </c>
      <c r="F73" s="56"/>
    </row>
    <row r="74" spans="1:6" x14ac:dyDescent="0.25">
      <c r="A74" s="53"/>
      <c r="B74" s="53"/>
      <c r="C74" s="54" t="s">
        <v>149</v>
      </c>
      <c r="D74" s="68"/>
      <c r="F74" s="76"/>
    </row>
    <row r="75" spans="1:6" x14ac:dyDescent="0.25">
      <c r="A75" s="53"/>
      <c r="B75" s="53"/>
      <c r="C75" s="77" t="s">
        <v>150</v>
      </c>
      <c r="D75" s="78"/>
    </row>
    <row r="76" spans="1:6" x14ac:dyDescent="0.25">
      <c r="A76" s="53"/>
      <c r="B76" s="53"/>
      <c r="C76" s="58" t="s">
        <v>151</v>
      </c>
      <c r="D76" s="74">
        <v>11.496532006000001</v>
      </c>
      <c r="E76" s="79"/>
      <c r="F76" s="80"/>
    </row>
    <row r="77" spans="1:6" x14ac:dyDescent="0.25">
      <c r="A77" s="53"/>
      <c r="B77" s="53"/>
      <c r="C77" s="58" t="s">
        <v>139</v>
      </c>
      <c r="D77" s="74">
        <v>37.826646013000001</v>
      </c>
      <c r="E77" s="79"/>
      <c r="F77" s="80"/>
    </row>
    <row r="78" spans="1:6" x14ac:dyDescent="0.25">
      <c r="A78" s="53"/>
      <c r="B78" s="53"/>
      <c r="C78" s="58" t="s">
        <v>152</v>
      </c>
      <c r="D78" s="74">
        <v>43.402244950000025</v>
      </c>
      <c r="E78" s="79"/>
      <c r="F78" s="80"/>
    </row>
    <row r="79" spans="1:6" x14ac:dyDescent="0.25">
      <c r="A79" s="53"/>
      <c r="B79" s="53"/>
      <c r="C79" s="58" t="s">
        <v>153</v>
      </c>
      <c r="D79" s="74">
        <v>2.0590479000000002E-2</v>
      </c>
      <c r="E79" s="79"/>
      <c r="F79" s="80"/>
    </row>
    <row r="80" spans="1:6" x14ac:dyDescent="0.25">
      <c r="A80" s="53"/>
      <c r="B80" s="53"/>
      <c r="C80" s="58" t="s">
        <v>138</v>
      </c>
      <c r="D80" s="74">
        <v>0.24218145599999999</v>
      </c>
      <c r="E80" s="79"/>
      <c r="F80" s="80"/>
    </row>
    <row r="81" spans="2:6" x14ac:dyDescent="0.25">
      <c r="C81" s="58" t="s">
        <v>154</v>
      </c>
      <c r="D81" s="74">
        <v>75.518191741999885</v>
      </c>
      <c r="E81" s="79"/>
      <c r="F81" s="80"/>
    </row>
    <row r="82" spans="2:6" x14ac:dyDescent="0.25">
      <c r="C82" s="81" t="s">
        <v>155</v>
      </c>
      <c r="D82" s="82">
        <f>SUM(D76:D81)</f>
        <v>168.5063866459999</v>
      </c>
      <c r="E82" s="63"/>
      <c r="F82" s="80"/>
    </row>
    <row r="83" spans="2:6" x14ac:dyDescent="0.25">
      <c r="C83" s="54" t="s">
        <v>156</v>
      </c>
      <c r="D83" s="71">
        <f>D82</f>
        <v>168.5063866459999</v>
      </c>
      <c r="E83" s="63"/>
      <c r="F83" s="80"/>
    </row>
    <row r="84" spans="2:6" x14ac:dyDescent="0.25">
      <c r="B84" s="63"/>
      <c r="C84" s="54"/>
      <c r="D84" s="71"/>
      <c r="F84" s="76"/>
    </row>
    <row r="85" spans="2:6" x14ac:dyDescent="0.25">
      <c r="B85" s="63"/>
      <c r="C85" s="77" t="s">
        <v>157</v>
      </c>
      <c r="D85" s="78"/>
      <c r="E85" s="79"/>
      <c r="F85" s="75"/>
    </row>
    <row r="86" spans="2:6" x14ac:dyDescent="0.25">
      <c r="B86" s="63"/>
      <c r="C86" s="58" t="s">
        <v>158</v>
      </c>
      <c r="D86" s="74">
        <v>122.98963836200022</v>
      </c>
      <c r="E86" s="79"/>
      <c r="F86" s="83"/>
    </row>
    <row r="87" spans="2:6" x14ac:dyDescent="0.25">
      <c r="B87" s="63"/>
      <c r="C87" s="58" t="s">
        <v>159</v>
      </c>
      <c r="D87" s="74">
        <v>86.61374848700008</v>
      </c>
      <c r="E87" s="79"/>
      <c r="F87" s="83"/>
    </row>
    <row r="88" spans="2:6" x14ac:dyDescent="0.25">
      <c r="B88" s="63"/>
      <c r="C88" s="58" t="s">
        <v>160</v>
      </c>
      <c r="D88" s="74">
        <v>16.544395354000002</v>
      </c>
      <c r="E88" s="79"/>
      <c r="F88" s="65"/>
    </row>
    <row r="89" spans="2:6" x14ac:dyDescent="0.25">
      <c r="B89" s="63"/>
      <c r="C89" s="58" t="s">
        <v>161</v>
      </c>
      <c r="D89" s="74">
        <v>64.370836602999987</v>
      </c>
      <c r="E89" s="79"/>
      <c r="F89" s="65"/>
    </row>
    <row r="90" spans="2:6" x14ac:dyDescent="0.25">
      <c r="B90" s="63"/>
      <c r="C90" s="58" t="s">
        <v>162</v>
      </c>
      <c r="D90" s="74">
        <v>28.271805586999996</v>
      </c>
    </row>
    <row r="91" spans="2:6" x14ac:dyDescent="0.25">
      <c r="B91" s="63"/>
      <c r="C91" s="58" t="s">
        <v>163</v>
      </c>
      <c r="D91" s="74">
        <v>7.0213154650000007</v>
      </c>
      <c r="E91" s="79"/>
      <c r="F91" s="65"/>
    </row>
    <row r="92" spans="2:6" x14ac:dyDescent="0.25">
      <c r="B92" s="63"/>
      <c r="C92" s="58" t="s">
        <v>164</v>
      </c>
      <c r="D92" s="74">
        <v>15.557208825999993</v>
      </c>
      <c r="E92" s="79"/>
      <c r="F92" s="65"/>
    </row>
    <row r="93" spans="2:6" x14ac:dyDescent="0.25">
      <c r="B93" s="63"/>
      <c r="C93" s="58" t="s">
        <v>142</v>
      </c>
      <c r="D93" s="74">
        <v>85.98180599400014</v>
      </c>
      <c r="E93" s="79"/>
      <c r="F93" s="65"/>
    </row>
    <row r="94" spans="2:6" x14ac:dyDescent="0.25">
      <c r="B94" s="63"/>
      <c r="C94" s="58" t="s">
        <v>165</v>
      </c>
      <c r="D94" s="74">
        <v>16.489438395999997</v>
      </c>
    </row>
    <row r="95" spans="2:6" x14ac:dyDescent="0.25">
      <c r="B95" s="63"/>
      <c r="C95" s="58" t="s">
        <v>166</v>
      </c>
      <c r="D95" s="74">
        <v>16.149883487999997</v>
      </c>
      <c r="E95" s="79"/>
      <c r="F95" s="65"/>
    </row>
    <row r="96" spans="2:6" x14ac:dyDescent="0.25">
      <c r="B96" s="63"/>
      <c r="C96" s="58" t="s">
        <v>167</v>
      </c>
      <c r="D96" s="74">
        <v>82.194013489000042</v>
      </c>
      <c r="E96" s="79"/>
      <c r="F96" s="65"/>
    </row>
    <row r="97" spans="2:6" x14ac:dyDescent="0.25">
      <c r="B97" s="63"/>
      <c r="C97" s="58" t="s">
        <v>168</v>
      </c>
      <c r="D97" s="74">
        <v>6.6595613390000015</v>
      </c>
      <c r="E97" s="79"/>
      <c r="F97" s="65"/>
    </row>
    <row r="98" spans="2:6" x14ac:dyDescent="0.25">
      <c r="B98" s="63"/>
      <c r="C98" s="58" t="s">
        <v>169</v>
      </c>
      <c r="D98" s="74">
        <v>4.8925227199999997</v>
      </c>
      <c r="E98" s="79"/>
      <c r="F98" s="65"/>
    </row>
    <row r="99" spans="2:6" x14ac:dyDescent="0.25">
      <c r="B99" s="63"/>
      <c r="C99" s="58" t="s">
        <v>170</v>
      </c>
      <c r="D99" s="74">
        <v>6.8432612029999991</v>
      </c>
    </row>
    <row r="100" spans="2:6" x14ac:dyDescent="0.25">
      <c r="B100" s="63"/>
      <c r="C100" s="58" t="s">
        <v>171</v>
      </c>
      <c r="D100" s="74">
        <v>11.092684011999996</v>
      </c>
    </row>
    <row r="101" spans="2:6" x14ac:dyDescent="0.25">
      <c r="B101" s="63"/>
      <c r="C101" s="58" t="s">
        <v>172</v>
      </c>
      <c r="D101" s="74">
        <v>2.4444167509999994</v>
      </c>
      <c r="E101" s="79"/>
      <c r="F101" s="65"/>
    </row>
    <row r="102" spans="2:6" x14ac:dyDescent="0.25">
      <c r="C102" s="58" t="s">
        <v>173</v>
      </c>
      <c r="D102" s="74">
        <v>1.2904119999999998E-2</v>
      </c>
      <c r="E102" s="79"/>
      <c r="F102" s="65"/>
    </row>
    <row r="103" spans="2:6" x14ac:dyDescent="0.25">
      <c r="C103" s="58" t="s">
        <v>174</v>
      </c>
      <c r="D103" s="74">
        <v>0.3992611860000001</v>
      </c>
      <c r="E103" s="79"/>
      <c r="F103" s="65"/>
    </row>
    <row r="104" spans="2:6" x14ac:dyDescent="0.25">
      <c r="C104" s="79" t="s">
        <v>175</v>
      </c>
      <c r="D104" s="65">
        <v>4.0185591600000015</v>
      </c>
      <c r="E104" s="79"/>
      <c r="F104" s="65"/>
    </row>
    <row r="105" spans="2:6" x14ac:dyDescent="0.25">
      <c r="C105" s="54" t="s">
        <v>176</v>
      </c>
      <c r="D105" s="71">
        <f>SUM(D86:D104)</f>
        <v>578.54726054200046</v>
      </c>
    </row>
    <row r="106" spans="2:6" x14ac:dyDescent="0.25">
      <c r="C106" s="54" t="s">
        <v>177</v>
      </c>
      <c r="D106" s="71">
        <f>+D105+D83</f>
        <v>747.05364718800035</v>
      </c>
      <c r="E106" s="79"/>
      <c r="F106" s="65"/>
    </row>
    <row r="107" spans="2:6" x14ac:dyDescent="0.25">
      <c r="C107" s="54" t="s">
        <v>178</v>
      </c>
      <c r="D107" s="71">
        <f>+D106+D73+D46+D17</f>
        <v>3404.203623292</v>
      </c>
      <c r="E107" s="79"/>
      <c r="F107" s="65"/>
    </row>
    <row r="108" spans="2:6" x14ac:dyDescent="0.25">
      <c r="C108" s="54" t="s">
        <v>87</v>
      </c>
      <c r="D108" s="73">
        <v>2054611.5555986429</v>
      </c>
      <c r="E108" s="56"/>
      <c r="F108" s="65"/>
    </row>
    <row r="109" spans="2:6" x14ac:dyDescent="0.25">
      <c r="D109" s="63"/>
      <c r="F109" s="56"/>
    </row>
    <row r="110" spans="2:6" x14ac:dyDescent="0.25">
      <c r="C110" s="85"/>
      <c r="D110" s="74"/>
      <c r="F110" s="56"/>
    </row>
    <row r="111" spans="2:6" x14ac:dyDescent="0.25">
      <c r="C111" s="58"/>
      <c r="D111" s="74"/>
      <c r="F111" s="56"/>
    </row>
    <row r="112" spans="2:6" x14ac:dyDescent="0.25">
      <c r="C112" s="58"/>
      <c r="D112" s="74"/>
      <c r="F112" s="56"/>
    </row>
    <row r="113" spans="3:6" x14ac:dyDescent="0.25">
      <c r="C113" s="58"/>
      <c r="D113" s="74"/>
      <c r="F113" s="56"/>
    </row>
    <row r="114" spans="3:6" x14ac:dyDescent="0.25">
      <c r="C114" s="58"/>
      <c r="D114" s="74"/>
      <c r="F114" s="56"/>
    </row>
    <row r="115" spans="3:6" x14ac:dyDescent="0.25">
      <c r="C115" s="58"/>
      <c r="D115" s="74"/>
      <c r="F115" s="56"/>
    </row>
    <row r="116" spans="3:6" x14ac:dyDescent="0.25">
      <c r="C116" s="58"/>
      <c r="D116" s="74"/>
      <c r="F116" s="56"/>
    </row>
    <row r="117" spans="3:6" x14ac:dyDescent="0.25">
      <c r="C117" s="58"/>
      <c r="D117" s="74"/>
      <c r="F117" s="56"/>
    </row>
    <row r="118" spans="3:6" x14ac:dyDescent="0.25">
      <c r="C118" s="58"/>
      <c r="D118" s="74"/>
      <c r="F118" s="56"/>
    </row>
    <row r="119" spans="3:6" x14ac:dyDescent="0.25">
      <c r="C119" s="58"/>
      <c r="D119" s="74"/>
      <c r="F119" s="56"/>
    </row>
    <row r="120" spans="3:6" x14ac:dyDescent="0.25">
      <c r="C120" s="58"/>
      <c r="D120" s="74"/>
      <c r="F120" s="56"/>
    </row>
    <row r="121" spans="3:6" x14ac:dyDescent="0.25">
      <c r="C121" s="58"/>
      <c r="D121" s="74"/>
      <c r="F121" s="56"/>
    </row>
    <row r="122" spans="3:6" x14ac:dyDescent="0.25">
      <c r="C122" s="58"/>
      <c r="D122" s="74"/>
      <c r="F122" s="56"/>
    </row>
    <row r="123" spans="3:6" x14ac:dyDescent="0.25">
      <c r="C123" s="58"/>
      <c r="D123" s="74"/>
      <c r="F123" s="56"/>
    </row>
    <row r="124" spans="3:6" x14ac:dyDescent="0.25">
      <c r="C124" s="58"/>
      <c r="D124" s="74"/>
      <c r="F124" s="56"/>
    </row>
    <row r="125" spans="3:6" x14ac:dyDescent="0.25">
      <c r="C125" s="84"/>
      <c r="F125" s="56"/>
    </row>
    <row r="126" spans="3:6" x14ac:dyDescent="0.25">
      <c r="C126" s="84"/>
      <c r="F126" s="56"/>
    </row>
    <row r="127" spans="3:6" x14ac:dyDescent="0.25">
      <c r="C127" s="84"/>
      <c r="F127" s="56"/>
    </row>
    <row r="128" spans="3:6" x14ac:dyDescent="0.25">
      <c r="C128" s="84"/>
      <c r="F128" s="56"/>
    </row>
    <row r="129" spans="6:6" x14ac:dyDescent="0.25">
      <c r="F129" s="56"/>
    </row>
    <row r="130" spans="6:6" x14ac:dyDescent="0.25">
      <c r="F130" s="56"/>
    </row>
    <row r="131" spans="6:6" x14ac:dyDescent="0.25">
      <c r="F131" s="56"/>
    </row>
    <row r="132" spans="6:6" x14ac:dyDescent="0.25">
      <c r="F132" s="56"/>
    </row>
    <row r="133" spans="6:6" x14ac:dyDescent="0.25">
      <c r="F133" s="56"/>
    </row>
    <row r="134" spans="6:6" x14ac:dyDescent="0.25">
      <c r="F134" s="56"/>
    </row>
    <row r="135" spans="6:6" x14ac:dyDescent="0.25">
      <c r="F135" s="56"/>
    </row>
    <row r="136" spans="6:6" x14ac:dyDescent="0.25">
      <c r="F136" s="56"/>
    </row>
    <row r="137" spans="6:6" x14ac:dyDescent="0.25">
      <c r="F137" s="56"/>
    </row>
    <row r="138" spans="6:6" x14ac:dyDescent="0.25">
      <c r="F138" s="56"/>
    </row>
    <row r="139" spans="6:6" x14ac:dyDescent="0.25">
      <c r="F139" s="56"/>
    </row>
    <row r="140" spans="6:6" x14ac:dyDescent="0.25">
      <c r="F140" s="56"/>
    </row>
    <row r="141" spans="6:6" x14ac:dyDescent="0.25">
      <c r="F141" s="56"/>
    </row>
    <row r="142" spans="6:6" x14ac:dyDescent="0.25">
      <c r="F142" s="56"/>
    </row>
    <row r="143" spans="6:6" x14ac:dyDescent="0.25">
      <c r="F143" s="56"/>
    </row>
    <row r="144" spans="6:6" x14ac:dyDescent="0.25">
      <c r="F144" s="56"/>
    </row>
    <row r="145" spans="6:6" x14ac:dyDescent="0.25">
      <c r="F145" s="56"/>
    </row>
    <row r="146" spans="6:6" x14ac:dyDescent="0.25">
      <c r="F146" s="56"/>
    </row>
    <row r="147" spans="6:6" x14ac:dyDescent="0.25">
      <c r="F147" s="56"/>
    </row>
    <row r="148" spans="6:6" x14ac:dyDescent="0.25">
      <c r="F148" s="56"/>
    </row>
    <row r="149" spans="6:6" x14ac:dyDescent="0.25">
      <c r="F149" s="56"/>
    </row>
    <row r="150" spans="6:6" x14ac:dyDescent="0.25">
      <c r="F150" s="56"/>
    </row>
    <row r="151" spans="6:6" x14ac:dyDescent="0.25">
      <c r="F151" s="56"/>
    </row>
    <row r="152" spans="6:6" x14ac:dyDescent="0.25">
      <c r="F152" s="56"/>
    </row>
  </sheetData>
  <conditionalFormatting sqref="C109:C124">
    <cfRule type="duplicateValues" dxfId="1" priority="3" stopIfTrue="1"/>
  </conditionalFormatting>
  <conditionalFormatting sqref="C86:C103 C105:C108">
    <cfRule type="duplicateValues" dxfId="0" priority="2" stopIfTrue="1"/>
  </conditionalFormatting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8</vt:i4>
      </vt:variant>
      <vt:variant>
        <vt:lpstr>טווחים בעלי שם</vt:lpstr>
      </vt:variant>
      <vt:variant>
        <vt:i4>3</vt:i4>
      </vt:variant>
    </vt:vector>
  </HeadingPairs>
  <TitlesOfParts>
    <vt:vector size="11" baseType="lpstr">
      <vt:lpstr>מאוחד</vt:lpstr>
      <vt:lpstr>50 עד 60</vt:lpstr>
      <vt:lpstr>50 ומטה</vt:lpstr>
      <vt:lpstr>60 ומעלה</vt:lpstr>
      <vt:lpstr>ללא מניות</vt:lpstr>
      <vt:lpstr>מניות</vt:lpstr>
      <vt:lpstr>פרוט עמלות והוצאות</vt:lpstr>
      <vt:lpstr>פרוט עמלות ניהול חיצוני</vt:lpstr>
      <vt:lpstr>מאוחד!WPrint_Area_W</vt:lpstr>
      <vt:lpstr>'פרוט עמלות והוצאות'!WPrint_Area_W</vt:lpstr>
      <vt:lpstr>'פרוט עמלות ניהול חיצוני'!WPrint_Area_W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Merav Magen</dc:creator>
  <cp:lastModifiedBy>Merav Magen</cp:lastModifiedBy>
  <dcterms:created xsi:type="dcterms:W3CDTF">2022-02-13T22:33:57Z</dcterms:created>
  <dcterms:modified xsi:type="dcterms:W3CDTF">2022-03-20T08:35:45Z</dcterms:modified>
</cp:coreProperties>
</file>