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i-dc02\FolderRedirection\merav\Desktop\דוחות לאתר\"/>
    </mc:Choice>
  </mc:AlternateContent>
  <xr:revisionPtr revIDLastSave="0" documentId="13_ncr:1_{83C2D2AD-5EE7-456A-BFDA-39F6F0A28A7F}" xr6:coauthVersionLast="47" xr6:coauthVersionMax="47" xr10:uidLastSave="{00000000-0000-0000-0000-000000000000}"/>
  <bookViews>
    <workbookView xWindow="-120" yWindow="-120" windowWidth="29040" windowHeight="15840" xr2:uid="{B2DD72B6-A398-4176-9DD2-EEBCE81F736A}"/>
  </bookViews>
  <sheets>
    <sheet name="מאוחד" sheetId="3" r:id="rId1"/>
    <sheet name="כללי" sheetId="4" r:id="rId2"/>
    <sheet name="מניות" sheetId="5" r:id="rId3"/>
    <sheet name="אג&quot;ח משולב מניות" sheetId="6" r:id="rId4"/>
    <sheet name="פרוט עמלות והוצאות" sheetId="7" r:id="rId5"/>
    <sheet name="פרוט עמלות ניהול חיצוני" sheetId="8" r:id="rId6"/>
  </sheets>
  <externalReferences>
    <externalReference r:id="rId7"/>
  </externalReferences>
  <definedNames>
    <definedName name="comp_name">'[1]הפעלה דוח הוצאות ישירות'!$D$3</definedName>
    <definedName name="SUG_MUZAR">'[1]הפעלה דוח הוצאות ישירות'!$D$4</definedName>
    <definedName name="to_date">'[1]הפעלה דוח הוצאות ישירות'!$D$5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8" l="1"/>
  <c r="D27" i="8"/>
  <c r="D34" i="8" s="1"/>
  <c r="D9" i="7"/>
  <c r="D27" i="6"/>
  <c r="D16" i="6"/>
  <c r="D11" i="6"/>
  <c r="D7" i="6"/>
  <c r="D31" i="6" s="1"/>
  <c r="D35" i="6" s="1"/>
  <c r="D3" i="6"/>
  <c r="D16" i="5"/>
  <c r="D11" i="5"/>
  <c r="D7" i="5"/>
  <c r="D3" i="5"/>
  <c r="D31" i="5" s="1"/>
  <c r="D35" i="5" s="1"/>
  <c r="D16" i="4"/>
  <c r="D3" i="4"/>
  <c r="D31" i="4" s="1"/>
  <c r="D37" i="3"/>
  <c r="D35" i="8" s="1"/>
  <c r="D23" i="3"/>
  <c r="D22" i="3"/>
  <c r="D9" i="3"/>
  <c r="D7" i="3"/>
  <c r="D5" i="3"/>
  <c r="D3" i="3"/>
  <c r="D31" i="3" l="1"/>
  <c r="D35" i="3" s="1"/>
  <c r="D35" i="4"/>
  <c r="D35" i="7"/>
</calcChain>
</file>

<file path=xl/sharedStrings.xml><?xml version="1.0" encoding="utf-8"?>
<sst xmlns="http://schemas.openxmlformats.org/spreadsheetml/2006/main" count="248" uniqueCount="93">
  <si>
    <t xml:space="preserve"> חברה מנהלת עמ"י - גמל להשקעה  מספר אישור: סך התשלומים ששולמו בגין כל סוג של הוצאה ישירה לשנה שהסתיימה ביום : 31/12/2022  נספח 1 </t>
  </si>
  <si>
    <t>תאור</t>
  </si>
  <si>
    <t>אלפי ש''ח</t>
  </si>
  <si>
    <t>1. סה"כ עמלות קניה ומכירה</t>
  </si>
  <si>
    <t>א. סך עמלות ברוקראז לצדדים קשורים</t>
  </si>
  <si>
    <t>ב. סך עמלות ברוקראז לצדדים שאינם קשורים</t>
  </si>
  <si>
    <t>2. סה"כ עמלות קסטודיאן</t>
  </si>
  <si>
    <t>א. סך עמלות קסטודיאן לצדדים קשורים</t>
  </si>
  <si>
    <t>ב. סך עמלות קסטודיאן לצדדים שאינם קשורים</t>
  </si>
  <si>
    <t>3. סה"כ הוצאות מהשקעות לא סחירות</t>
  </si>
  <si>
    <t>א. סך הוצאות הנובעות מהשקעה בניירות ערך לא סחירים שאינם לצורך מימון פרויקטים לתשתיות</t>
  </si>
  <si>
    <t>ב. סך הוצאות הנובעות ממימון פרויקטים לתשתיות</t>
  </si>
  <si>
    <t>ג. סך הוצאות הנובעות מהשקעה בזכויות במקרקעין</t>
  </si>
  <si>
    <t>4. סה"כ עמלות ניהול חיצוני</t>
  </si>
  <si>
    <t xml:space="preserve">א.סך תשלומים הנובעים מהשקעה בקרנות השקעה בישראל </t>
  </si>
  <si>
    <t>ב. סך תשלומים הנובעים מהשקעה בקרנות השקעה בחו"ל - צד קשור</t>
  </si>
  <si>
    <t>ג. סך תשלומים הנובעים מהשקעה בקרנות השקעה בחו"ל</t>
  </si>
  <si>
    <t>ד. סך תשלומים למנהלי תיקים ישראלים בגין השקעה בחו"ל</t>
  </si>
  <si>
    <t xml:space="preserve">ה. סך תשלומים למנהלי תיקים זרים </t>
  </si>
  <si>
    <t>ח. סך תשלומים בגין השקעה בקרנות נאמנות ישראליות - צד קשור</t>
  </si>
  <si>
    <t>ט. סך תשלומים בגין השקעה בקרנות נאמנות זרות</t>
  </si>
  <si>
    <t>5. סה"כ הוצאות אחרות</t>
  </si>
  <si>
    <t>א. סך הוצאות בעד ניהול תביעות</t>
  </si>
  <si>
    <t>ב. סך הוצאות בעד מתן משכנתאות</t>
  </si>
  <si>
    <t>6. סה"כ הוצאות ישירות (סיכום סעיפים 1 עד 5)</t>
  </si>
  <si>
    <t>7. שיעור הוצאות ישירות</t>
  </si>
  <si>
    <t>א. שיעור סך ההוצאות הישירות, שההוצאה בגינן מוגבלת לשיעור של 0.25 לפי התקנות (באחוזים) (סיכום סעיפים 3א, 4, 5ב חלקי סך נכסים לסוף שנה קודמת)</t>
  </si>
  <si>
    <t>ב. שיעור סך הוצאות ישירות מסך נכסים לסוף שנה קודמת (באחוזים) (סעיף 6 חלקי סך נכסים לסוף שנה קודמת)</t>
  </si>
  <si>
    <t>8. יתרת נכסים ממוצעת באלפי ₪</t>
  </si>
  <si>
    <t>יתרת נכסים לסוף שנה קודמת</t>
  </si>
  <si>
    <t>הערה:</t>
  </si>
  <si>
    <t>קופת גמל להשקעה החלה לפעול בחודש 11/22</t>
  </si>
  <si>
    <t xml:space="preserve">  מסלול כללי סך התשלומים ששולמו בגין כל סוג של הוצאה ישירה לשנה שהסתיימה ביום : 31/12/2022  נספח 1 </t>
  </si>
  <si>
    <t xml:space="preserve">  מסלול מניות סך התשלומים ששולמו בגין כל סוג של הוצאה ישירה לשנה שהסתיימה ביום : 31/12/2022  נספח 1 </t>
  </si>
  <si>
    <t xml:space="preserve">  מסלול אג"ח משולב מניות סך התשלומים ששולמו בגין כל סוג של הוצאה ישירה לשנה שהסתיימה ביום : 31/12/2022  נספח 1 </t>
  </si>
  <si>
    <t xml:space="preserve"> חברה מנהלת עמ"י - גמל להשקעה  מספר אישור: סך התשלומים ששולמו בגין כל סוג של הוצאה ישירה לשנה שהסתיימה ביום : 31/12/2022  נספח 2</t>
  </si>
  <si>
    <t>ברוקראז-עמלות קניה ומכירה בגין עסקאות בניע סחירים</t>
  </si>
  <si>
    <t/>
  </si>
  <si>
    <t>צדדים קשורים</t>
  </si>
  <si>
    <t>סה"כ לצדדים  קשורים</t>
  </si>
  <si>
    <t>צדדים שאינם קשורים</t>
  </si>
  <si>
    <t>בנק לאומי</t>
  </si>
  <si>
    <t>ברוקר זר</t>
  </si>
  <si>
    <t>סה"כ לצדדים שאינם קשורים</t>
  </si>
  <si>
    <t>סך עמלות ברוקראז</t>
  </si>
  <si>
    <t>עמלות קסטודיאן</t>
  </si>
  <si>
    <t>סה"כ לצדדים קשורים</t>
  </si>
  <si>
    <t>צדדים שאינם  קשורים</t>
  </si>
  <si>
    <t>סה"כ לצדדים שאינם  קשורים</t>
  </si>
  <si>
    <t>סך עמלות קסטודיאן</t>
  </si>
  <si>
    <t>הוצאות הנובעת מהשקעה בניע לא סחירים או ממתן הלוואה</t>
  </si>
  <si>
    <t>גוף/יחיד א</t>
  </si>
  <si>
    <t>אחרים</t>
  </si>
  <si>
    <t>סך הוצאות הנובעת מהשקעה בניע לא סחירים או ממתן הלוואה</t>
  </si>
  <si>
    <t>הוצאה הנובעת מהשקעה בזכויות במקרקעין</t>
  </si>
  <si>
    <t>סך הוצאות הנובעת מהשקעה בזכויות מקרקעין</t>
  </si>
  <si>
    <t>הוצאה הנובעת בעד ניהול תביעה או תובענה</t>
  </si>
  <si>
    <t>סך הוצאות בעד ניהול תביעה או תובענה</t>
  </si>
  <si>
    <t>הוצאה הנובעת ממתן משכנתא</t>
  </si>
  <si>
    <t>סך הוצאות הנובעת ממתן משכנתא</t>
  </si>
  <si>
    <t>סך הכל עמלות והוצאות</t>
  </si>
  <si>
    <t xml:space="preserve"> יתרת נכסים ממוצעת באלפי ₪</t>
  </si>
  <si>
    <t>נספח 3 - עמ''י-חברה לניהול גמל - קרן השתלמות - פירוט עמלות ניהול חיצוני לשנה המסתיימת ביום 31/12/2022</t>
  </si>
  <si>
    <t>אלפי שח</t>
  </si>
  <si>
    <t>תשלום הנובע מהשקעה בקרנות השקעה</t>
  </si>
  <si>
    <t>שם הקרן</t>
  </si>
  <si>
    <t>סך תשלומים הנובעים מהשקעה בקרנות השקעה</t>
  </si>
  <si>
    <t>תשלום למנהל תיקים ישראלי</t>
  </si>
  <si>
    <t>סך תשלום למנהל תיקים ישראלי</t>
  </si>
  <si>
    <t>תשלום למנהל תיקים זר</t>
  </si>
  <si>
    <t>סך תשלום למנהל תיקים זר</t>
  </si>
  <si>
    <t xml:space="preserve">תשלום בגין קרנות נאמנות </t>
  </si>
  <si>
    <t>קרן נאמנות ישראלית</t>
  </si>
  <si>
    <t>קרן חוץ</t>
  </si>
  <si>
    <t>סך תשלומים בגין השקעה בקרנות נאמנות</t>
  </si>
  <si>
    <t>תשלום בגין השקעה בקרנות סל</t>
  </si>
  <si>
    <t>קרנות סל ישראליות</t>
  </si>
  <si>
    <t>מגדל קרנות נאמנות בע"מ</t>
  </si>
  <si>
    <t>הראל קרנות נאמנות בע"מ</t>
  </si>
  <si>
    <t>מור ניהול קרנות נאמנות בע"מ</t>
  </si>
  <si>
    <t>מיטב תכלית קרנות נאמנות בע"מ</t>
  </si>
  <si>
    <t>קסם קרנות נאמנות בע"מ</t>
  </si>
  <si>
    <t>פסגות קרנות נאמנות בע"מ</t>
  </si>
  <si>
    <t>סך הכל קרנות סל ישראליות</t>
  </si>
  <si>
    <t>קרן סל זרה</t>
  </si>
  <si>
    <t>State Street Corp</t>
  </si>
  <si>
    <t>BlackRock Inc</t>
  </si>
  <si>
    <t>Vanguard Group</t>
  </si>
  <si>
    <t>LYXOR ETF</t>
  </si>
  <si>
    <t>סך הכל קרנות סל זרות</t>
  </si>
  <si>
    <t>סך הכל עמלות ניהול חיצוני</t>
  </si>
  <si>
    <t>ו. סך תשלומים בגין השקעה בקרנות סל ישראליות</t>
  </si>
  <si>
    <t>ז. סך תשלומים בגין השקעה בקרנות סל זרות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</si>
</sst>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 * #,##0.0_ ;_ * \-#,##0.0_ ;_ * &quot;-&quot;??_ ;_ @_ "/>
    <numFmt numFmtId="166" formatCode="_ * #,##0.000_ ;_ * \-#,##0.000_ ;_ * &quot;-&quot;??_ ;_ @_ "/>
    <numFmt numFmtId="167" formatCode="_ * #,##0_ ;_ * \-#,##0_ ;_ * &quot;-&quot;??_ ;_ @_ "/>
    <numFmt numFmtId="168" formatCode="_ * #,##0.0000_ ;_ * \-#,##0.00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David"/>
      <family val="2"/>
      <charset val="177"/>
    </font>
    <font>
      <sz val="9"/>
      <color theme="1"/>
      <name val="Arial"/>
      <family val="2"/>
      <charset val="177"/>
      <scheme val="minor"/>
    </font>
    <font>
      <b/>
      <sz val="12"/>
      <color rgb="FF000000"/>
      <name val="David"/>
      <family val="2"/>
      <charset val="177"/>
    </font>
    <font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readingOrder="2"/>
    </xf>
    <xf numFmtId="165" fontId="3" fillId="0" borderId="0" xfId="2" applyNumberFormat="1" applyFont="1" applyFill="1" applyBorder="1" applyAlignment="1">
      <alignment horizontal="right" readingOrder="2"/>
    </xf>
    <xf numFmtId="0" fontId="4" fillId="0" borderId="0" xfId="0" applyFont="1" applyAlignment="1">
      <alignment readingOrder="2"/>
    </xf>
    <xf numFmtId="0" fontId="6" fillId="0" borderId="0" xfId="3" applyFont="1" applyAlignment="1">
      <alignment horizontal="right" wrapText="1" readingOrder="2"/>
    </xf>
    <xf numFmtId="165" fontId="3" fillId="0" borderId="0" xfId="2" applyNumberFormat="1" applyFont="1" applyFill="1" applyBorder="1"/>
    <xf numFmtId="0" fontId="7" fillId="0" borderId="0" xfId="0" applyFont="1"/>
    <xf numFmtId="0" fontId="8" fillId="0" borderId="0" xfId="3" applyFont="1" applyAlignment="1">
      <alignment horizontal="right"/>
    </xf>
    <xf numFmtId="166" fontId="3" fillId="0" borderId="0" xfId="2" applyNumberFormat="1" applyFont="1" applyFill="1" applyBorder="1"/>
    <xf numFmtId="10" fontId="3" fillId="0" borderId="0" xfId="1" applyNumberFormat="1" applyFont="1" applyFill="1" applyBorder="1"/>
    <xf numFmtId="0" fontId="8" fillId="0" borderId="0" xfId="3" applyFont="1" applyAlignment="1">
      <alignment horizontal="right" wrapText="1"/>
    </xf>
    <xf numFmtId="0" fontId="3" fillId="0" borderId="0" xfId="0" applyFont="1"/>
    <xf numFmtId="165" fontId="9" fillId="0" borderId="0" xfId="2" applyNumberFormat="1" applyFont="1" applyFill="1" applyBorder="1"/>
    <xf numFmtId="0" fontId="10" fillId="0" borderId="0" xfId="0" applyFont="1" applyAlignment="1">
      <alignment readingOrder="2"/>
    </xf>
    <xf numFmtId="43" fontId="3" fillId="0" borderId="0" xfId="2" applyNumberFormat="1" applyFont="1" applyFill="1" applyBorder="1"/>
    <xf numFmtId="168" fontId="3" fillId="0" borderId="0" xfId="2" applyNumberFormat="1" applyFont="1" applyFill="1" applyBorder="1"/>
    <xf numFmtId="164" fontId="2" fillId="0" borderId="0" xfId="2" applyFont="1" applyAlignment="1">
      <alignment readingOrder="2"/>
    </xf>
    <xf numFmtId="0" fontId="3" fillId="0" borderId="0" xfId="0" applyFont="1" applyAlignment="1">
      <alignment horizontal="right"/>
    </xf>
    <xf numFmtId="164" fontId="3" fillId="0" borderId="0" xfId="2" applyFont="1" applyFill="1" applyBorder="1" applyAlignment="1"/>
    <xf numFmtId="164" fontId="3" fillId="0" borderId="0" xfId="2" applyFont="1" applyFill="1" applyBorder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7" fontId="3" fillId="0" borderId="0" xfId="2" applyNumberFormat="1" applyFont="1" applyFill="1" applyBorder="1"/>
    <xf numFmtId="167" fontId="3" fillId="0" borderId="0" xfId="2" applyNumberFormat="1" applyFont="1" applyFill="1" applyBorder="1" applyAlignment="1">
      <alignment horizontal="right"/>
    </xf>
    <xf numFmtId="164" fontId="4" fillId="0" borderId="0" xfId="0" applyNumberFormat="1" applyFont="1"/>
    <xf numFmtId="164" fontId="4" fillId="0" borderId="0" xfId="2" applyFont="1"/>
    <xf numFmtId="164" fontId="11" fillId="0" borderId="0" xfId="2" applyFont="1"/>
    <xf numFmtId="0" fontId="2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</cellXfs>
  <cellStyles count="4">
    <cellStyle name="Comma 2" xfId="2" xr:uid="{1163FFF5-8FD5-4327-A1A0-079C6BBDD9FD}"/>
    <cellStyle name="Normal" xfId="0" builtinId="0"/>
    <cellStyle name="Normal 3" xfId="3" xr:uid="{DA4515E6-0578-4C01-AB89-FD1C524702C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06;&#1502;&#1497;%20&#1490;&#1502;&#1500;\2022\&#1492;&#1493;&#1510;&#1488;&#1493;&#1514;%20&#1497;&#1513;&#1497;&#1512;&#1493;&#1514;%20&#1506;&#1502;&#1497;%20&#1490;&#1502;&#1500;\&#1512;&#1489;&#1506;&#1493;&#1503;%204\&#1492;&#1493;&#1510;&#1488;&#1493;&#1514;%20&#1497;&#1513;&#1497;&#1512;&#1493;&#1514;%20V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פעלה בדיקת עמלות"/>
      <sheetName val="הפעלה דוח הוצאות ישירות"/>
      <sheetName val="hamara"/>
      <sheetName val="Tik_Kvutza"/>
      <sheetName val="convert"/>
      <sheetName val="דוח תנועות FC דנאל"/>
      <sheetName val="מטריצת תעריפון"/>
      <sheetName val="מטריצת תעריפון דולר"/>
      <sheetName val="מטריצת תעריפון מטבעות"/>
      <sheetName val="DNL_TNU"/>
      <sheetName val="בקרה"/>
      <sheetName val="מטריצת ברוקרים"/>
      <sheetName val="Atlas_MF"/>
      <sheetName val="Atlas_MFTNU"/>
      <sheetName val="Manpik"/>
      <sheetName val="JUNK"/>
      <sheetName val="קרנות השקעה"/>
      <sheetName val="נספח 1 - סך תשלומים ששולמו"/>
      <sheetName val="נספח 2 - עמלות והוצאות"/>
      <sheetName val="נספח 3 - עמלות ניהול חיצוני"/>
      <sheetName val="VALIDATION"/>
    </sheetNames>
    <sheetDataSet>
      <sheetData sheetId="0"/>
      <sheetData sheetId="1">
        <row r="3">
          <cell r="D3" t="str">
            <v>עמ''י-חברה לניהול גמל</v>
          </cell>
        </row>
        <row r="4">
          <cell r="D4" t="str">
            <v>קרן השתלמות</v>
          </cell>
        </row>
        <row r="5">
          <cell r="D5">
            <v>44926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202B-CEE8-40BB-8AA3-48A7DE12DF84}">
  <dimension ref="A1:H42"/>
  <sheetViews>
    <sheetView rightToLeft="1" tabSelected="1" workbookViewId="0">
      <selection activeCell="A2" sqref="A2"/>
    </sheetView>
  </sheetViews>
  <sheetFormatPr defaultRowHeight="15" x14ac:dyDescent="0.25"/>
  <cols>
    <col min="3" max="3" width="67" style="12" customWidth="1"/>
    <col min="4" max="4" width="9.625" style="6" bestFit="1" customWidth="1"/>
  </cols>
  <sheetData>
    <row r="1" spans="1:8" x14ac:dyDescent="0.25">
      <c r="A1" s="1" t="s">
        <v>0</v>
      </c>
      <c r="B1" s="1"/>
      <c r="C1" s="2"/>
      <c r="D1" s="3"/>
      <c r="E1" s="1"/>
      <c r="F1" s="1"/>
      <c r="G1" s="1"/>
      <c r="H1" s="1"/>
    </row>
    <row r="2" spans="1:8" x14ac:dyDescent="0.25">
      <c r="C2" s="4" t="s">
        <v>1</v>
      </c>
      <c r="D2" s="3" t="s">
        <v>2</v>
      </c>
    </row>
    <row r="3" spans="1:8" ht="15.75" x14ac:dyDescent="0.25">
      <c r="C3" s="5" t="s">
        <v>3</v>
      </c>
      <c r="D3" s="9">
        <f>D4+D5</f>
        <v>1.3137345599999999</v>
      </c>
    </row>
    <row r="4" spans="1:8" ht="15.75" x14ac:dyDescent="0.25">
      <c r="C4" s="8" t="s">
        <v>4</v>
      </c>
      <c r="D4" s="6">
        <v>0</v>
      </c>
    </row>
    <row r="5" spans="1:8" ht="15.75" x14ac:dyDescent="0.25">
      <c r="C5" s="8" t="s">
        <v>5</v>
      </c>
      <c r="D5" s="6">
        <f>כללי!D5+מניות!D5+'אג"ח משולב מניות'!D5</f>
        <v>1.3137345599999999</v>
      </c>
    </row>
    <row r="6" spans="1:8" ht="15.75" x14ac:dyDescent="0.25">
      <c r="C6" s="8"/>
      <c r="D6" s="6">
        <v>0</v>
      </c>
    </row>
    <row r="7" spans="1:8" ht="15.75" x14ac:dyDescent="0.25">
      <c r="C7" s="5" t="s">
        <v>6</v>
      </c>
      <c r="D7" s="6">
        <f>D8+D9</f>
        <v>4.0000000000000002E-4</v>
      </c>
    </row>
    <row r="8" spans="1:8" ht="15.75" x14ac:dyDescent="0.25">
      <c r="C8" s="8" t="s">
        <v>7</v>
      </c>
      <c r="D8" s="6">
        <v>0</v>
      </c>
    </row>
    <row r="9" spans="1:8" ht="15.75" x14ac:dyDescent="0.25">
      <c r="C9" s="8" t="s">
        <v>8</v>
      </c>
      <c r="D9" s="6">
        <f>כללי!D9+מניות!D9+'אג"ח משולב מניות'!D9</f>
        <v>4.0000000000000002E-4</v>
      </c>
    </row>
    <row r="10" spans="1:8" ht="15.75" x14ac:dyDescent="0.25">
      <c r="C10" s="8"/>
      <c r="D10" s="6">
        <v>0</v>
      </c>
    </row>
    <row r="11" spans="1:8" ht="15.75" x14ac:dyDescent="0.25">
      <c r="C11" s="5" t="s">
        <v>9</v>
      </c>
      <c r="D11" s="6">
        <v>0</v>
      </c>
    </row>
    <row r="12" spans="1:8" ht="15.75" x14ac:dyDescent="0.25">
      <c r="C12" s="8" t="s">
        <v>10</v>
      </c>
      <c r="D12" s="6">
        <v>0</v>
      </c>
    </row>
    <row r="13" spans="1:8" ht="15.75" x14ac:dyDescent="0.25">
      <c r="C13" s="8" t="s">
        <v>11</v>
      </c>
      <c r="D13" s="6">
        <v>0</v>
      </c>
    </row>
    <row r="14" spans="1:8" ht="15.75" x14ac:dyDescent="0.25">
      <c r="C14" s="8" t="s">
        <v>12</v>
      </c>
      <c r="D14" s="6">
        <v>0</v>
      </c>
    </row>
    <row r="15" spans="1:8" ht="15.75" x14ac:dyDescent="0.25">
      <c r="C15" s="8"/>
    </row>
    <row r="16" spans="1:8" ht="15.75" x14ac:dyDescent="0.25">
      <c r="C16" s="5" t="s">
        <v>13</v>
      </c>
      <c r="D16" s="6">
        <v>4.4086979999999974E-3</v>
      </c>
    </row>
    <row r="17" spans="3:4" ht="15.75" x14ac:dyDescent="0.25">
      <c r="C17" s="5" t="s">
        <v>14</v>
      </c>
      <c r="D17" s="6">
        <v>0</v>
      </c>
    </row>
    <row r="18" spans="3:4" ht="15.75" x14ac:dyDescent="0.25">
      <c r="C18" s="8" t="s">
        <v>15</v>
      </c>
      <c r="D18" s="6">
        <v>0</v>
      </c>
    </row>
    <row r="19" spans="3:4" ht="15.75" x14ac:dyDescent="0.25">
      <c r="C19" s="8" t="s">
        <v>16</v>
      </c>
      <c r="D19" s="6">
        <v>0</v>
      </c>
    </row>
    <row r="20" spans="3:4" ht="15.75" x14ac:dyDescent="0.25">
      <c r="C20" s="8" t="s">
        <v>17</v>
      </c>
      <c r="D20" s="6">
        <v>0</v>
      </c>
    </row>
    <row r="21" spans="3:4" ht="15.75" x14ac:dyDescent="0.25">
      <c r="C21" s="8" t="s">
        <v>18</v>
      </c>
      <c r="D21" s="6">
        <v>0</v>
      </c>
    </row>
    <row r="22" spans="3:4" ht="15.75" x14ac:dyDescent="0.25">
      <c r="C22" s="8" t="s">
        <v>91</v>
      </c>
      <c r="D22" s="6">
        <f>כללי!D22+מניות!D22+'אג"ח משולב מניות'!D22</f>
        <v>3.1315119999999982E-3</v>
      </c>
    </row>
    <row r="23" spans="3:4" ht="15.75" x14ac:dyDescent="0.25">
      <c r="C23" s="8" t="s">
        <v>92</v>
      </c>
      <c r="D23" s="6">
        <f>כללי!D23+מניות!D23+'אג"ח משולב מניות'!D23</f>
        <v>1.277186E-3</v>
      </c>
    </row>
    <row r="24" spans="3:4" ht="15.75" x14ac:dyDescent="0.25">
      <c r="C24" s="8" t="s">
        <v>19</v>
      </c>
      <c r="D24" s="6">
        <v>0</v>
      </c>
    </row>
    <row r="25" spans="3:4" ht="15.75" x14ac:dyDescent="0.25">
      <c r="C25" s="8" t="s">
        <v>20</v>
      </c>
      <c r="D25" s="6">
        <v>0</v>
      </c>
    </row>
    <row r="26" spans="3:4" ht="15.75" x14ac:dyDescent="0.25">
      <c r="C26" s="8"/>
    </row>
    <row r="27" spans="3:4" ht="15.75" x14ac:dyDescent="0.25">
      <c r="C27" s="5" t="s">
        <v>21</v>
      </c>
      <c r="D27" s="6">
        <v>0</v>
      </c>
    </row>
    <row r="28" spans="3:4" ht="15.75" x14ac:dyDescent="0.25">
      <c r="C28" s="5" t="s">
        <v>22</v>
      </c>
    </row>
    <row r="29" spans="3:4" ht="15.75" x14ac:dyDescent="0.25">
      <c r="C29" s="8" t="s">
        <v>23</v>
      </c>
    </row>
    <row r="30" spans="3:4" ht="15.75" x14ac:dyDescent="0.25">
      <c r="C30" s="8"/>
    </row>
    <row r="31" spans="3:4" ht="15.75" x14ac:dyDescent="0.25">
      <c r="C31" s="5" t="s">
        <v>24</v>
      </c>
      <c r="D31" s="15">
        <f>כללי!D31+מניות!D31+'אג"ח משולב מניות'!D31</f>
        <v>1.3185432580000001</v>
      </c>
    </row>
    <row r="32" spans="3:4" ht="15.75" x14ac:dyDescent="0.25">
      <c r="C32" s="5"/>
    </row>
    <row r="33" spans="3:4" ht="15.75" x14ac:dyDescent="0.25">
      <c r="C33" s="5" t="s">
        <v>25</v>
      </c>
    </row>
    <row r="34" spans="3:4" ht="31.5" x14ac:dyDescent="0.25">
      <c r="C34" s="5" t="s">
        <v>26</v>
      </c>
      <c r="D34" s="10">
        <v>0</v>
      </c>
    </row>
    <row r="35" spans="3:4" ht="31.5" x14ac:dyDescent="0.25">
      <c r="C35" s="11" t="s">
        <v>27</v>
      </c>
      <c r="D35" s="10">
        <f>D31/D37</f>
        <v>4.5586483997344012E-3</v>
      </c>
    </row>
    <row r="36" spans="3:4" ht="15.75" x14ac:dyDescent="0.25">
      <c r="C36" s="8"/>
    </row>
    <row r="37" spans="3:4" ht="15.75" x14ac:dyDescent="0.25">
      <c r="C37" s="5" t="s">
        <v>28</v>
      </c>
      <c r="D37" s="6">
        <f>כללי!D37+מניות!D37+'אג"ח משולב מניות'!D37</f>
        <v>289.23995499999995</v>
      </c>
    </row>
    <row r="40" spans="3:4" x14ac:dyDescent="0.25">
      <c r="C40" s="12" t="s">
        <v>29</v>
      </c>
      <c r="D40" s="6">
        <v>0</v>
      </c>
    </row>
    <row r="42" spans="3:4" x14ac:dyDescent="0.25">
      <c r="C42" s="14" t="s">
        <v>30</v>
      </c>
      <c r="D42" s="1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C351-9D0B-4E77-8BCA-DB4B3856AEED}">
  <dimension ref="A1:L41"/>
  <sheetViews>
    <sheetView rightToLeft="1" workbookViewId="0">
      <selection activeCell="A2" sqref="A2"/>
    </sheetView>
  </sheetViews>
  <sheetFormatPr defaultRowHeight="15" x14ac:dyDescent="0.25"/>
  <cols>
    <col min="1" max="1" width="9.5" customWidth="1"/>
    <col min="3" max="3" width="67" style="12" customWidth="1"/>
    <col min="4" max="4" width="9.625" style="6" bestFit="1" customWidth="1"/>
  </cols>
  <sheetData>
    <row r="1" spans="1:12" x14ac:dyDescent="0.25">
      <c r="A1" s="28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C2" s="4" t="s">
        <v>1</v>
      </c>
      <c r="D2" s="3" t="s">
        <v>2</v>
      </c>
    </row>
    <row r="3" spans="1:12" ht="15.75" x14ac:dyDescent="0.25">
      <c r="C3" s="5" t="s">
        <v>3</v>
      </c>
      <c r="D3" s="6">
        <f>D5+D4</f>
        <v>0.59389943999999995</v>
      </c>
    </row>
    <row r="4" spans="1:12" ht="15.75" x14ac:dyDescent="0.25">
      <c r="C4" s="8" t="s">
        <v>4</v>
      </c>
      <c r="D4" s="6">
        <v>0</v>
      </c>
      <c r="F4" s="7"/>
      <c r="G4" s="7"/>
      <c r="H4" s="7"/>
    </row>
    <row r="5" spans="1:12" ht="15.75" x14ac:dyDescent="0.25">
      <c r="C5" s="8" t="s">
        <v>5</v>
      </c>
      <c r="D5" s="6">
        <v>0.59389943999999995</v>
      </c>
      <c r="F5" s="7"/>
      <c r="G5" s="7"/>
      <c r="H5" s="7"/>
    </row>
    <row r="6" spans="1:12" ht="15.75" x14ac:dyDescent="0.25">
      <c r="C6" s="8"/>
      <c r="D6" s="6">
        <v>0</v>
      </c>
      <c r="F6" s="7"/>
      <c r="G6" s="7"/>
      <c r="H6" s="7"/>
    </row>
    <row r="7" spans="1:12" ht="15.75" x14ac:dyDescent="0.25">
      <c r="C7" s="5" t="s">
        <v>6</v>
      </c>
      <c r="D7" s="6">
        <v>0</v>
      </c>
      <c r="F7" s="7"/>
      <c r="G7" s="7"/>
      <c r="H7" s="7"/>
    </row>
    <row r="8" spans="1:12" ht="15.75" x14ac:dyDescent="0.25">
      <c r="C8" s="8" t="s">
        <v>7</v>
      </c>
      <c r="D8" s="6">
        <v>0</v>
      </c>
      <c r="F8" s="7"/>
      <c r="G8" s="7"/>
      <c r="H8" s="7"/>
    </row>
    <row r="9" spans="1:12" ht="15.75" x14ac:dyDescent="0.25">
      <c r="C9" s="8" t="s">
        <v>8</v>
      </c>
      <c r="D9" s="6">
        <v>0</v>
      </c>
    </row>
    <row r="10" spans="1:12" ht="15.75" x14ac:dyDescent="0.25">
      <c r="C10" s="8"/>
      <c r="D10" s="6">
        <v>0</v>
      </c>
    </row>
    <row r="11" spans="1:12" ht="15.75" x14ac:dyDescent="0.25">
      <c r="C11" s="5" t="s">
        <v>9</v>
      </c>
      <c r="D11" s="6">
        <v>0</v>
      </c>
    </row>
    <row r="12" spans="1:12" ht="15.75" x14ac:dyDescent="0.25">
      <c r="C12" s="8" t="s">
        <v>10</v>
      </c>
      <c r="D12" s="6">
        <v>0</v>
      </c>
    </row>
    <row r="13" spans="1:12" ht="15.75" x14ac:dyDescent="0.25">
      <c r="C13" s="8" t="s">
        <v>11</v>
      </c>
      <c r="D13" s="6">
        <v>0</v>
      </c>
    </row>
    <row r="14" spans="1:12" ht="15.75" x14ac:dyDescent="0.25">
      <c r="C14" s="8" t="s">
        <v>12</v>
      </c>
      <c r="D14" s="6">
        <v>0</v>
      </c>
    </row>
    <row r="15" spans="1:12" ht="15.75" x14ac:dyDescent="0.25">
      <c r="C15" s="8"/>
    </row>
    <row r="16" spans="1:12" ht="15.75" x14ac:dyDescent="0.25">
      <c r="C16" s="5" t="s">
        <v>13</v>
      </c>
      <c r="D16" s="16">
        <f>D17+D18+D19+D20+D21+D22+D23+D24+D25</f>
        <v>2.4306579999999987E-3</v>
      </c>
    </row>
    <row r="17" spans="3:4" ht="15.75" x14ac:dyDescent="0.25">
      <c r="C17" s="5" t="s">
        <v>14</v>
      </c>
      <c r="D17" s="6">
        <v>0</v>
      </c>
    </row>
    <row r="18" spans="3:4" ht="15.75" x14ac:dyDescent="0.25">
      <c r="C18" s="8" t="s">
        <v>15</v>
      </c>
      <c r="D18" s="6">
        <v>0</v>
      </c>
    </row>
    <row r="19" spans="3:4" ht="15.75" x14ac:dyDescent="0.25">
      <c r="C19" s="8" t="s">
        <v>16</v>
      </c>
      <c r="D19" s="6">
        <v>0</v>
      </c>
    </row>
    <row r="20" spans="3:4" ht="15.75" x14ac:dyDescent="0.25">
      <c r="C20" s="8" t="s">
        <v>17</v>
      </c>
      <c r="D20" s="6">
        <v>0</v>
      </c>
    </row>
    <row r="21" spans="3:4" ht="15.75" x14ac:dyDescent="0.25">
      <c r="C21" s="8" t="s">
        <v>18</v>
      </c>
      <c r="D21" s="6">
        <v>0</v>
      </c>
    </row>
    <row r="22" spans="3:4" ht="15.75" x14ac:dyDescent="0.25">
      <c r="C22" s="8" t="s">
        <v>91</v>
      </c>
      <c r="D22" s="6">
        <v>1.6707479999999988E-3</v>
      </c>
    </row>
    <row r="23" spans="3:4" ht="15.75" x14ac:dyDescent="0.25">
      <c r="C23" s="8" t="s">
        <v>92</v>
      </c>
      <c r="D23" s="6">
        <v>7.5991000000000003E-4</v>
      </c>
    </row>
    <row r="24" spans="3:4" ht="15.75" x14ac:dyDescent="0.25">
      <c r="C24" s="8" t="s">
        <v>19</v>
      </c>
      <c r="D24" s="6">
        <v>0</v>
      </c>
    </row>
    <row r="25" spans="3:4" ht="15.75" x14ac:dyDescent="0.25">
      <c r="C25" s="8" t="s">
        <v>20</v>
      </c>
      <c r="D25" s="6">
        <v>0</v>
      </c>
    </row>
    <row r="26" spans="3:4" ht="15.75" x14ac:dyDescent="0.25">
      <c r="C26" s="8"/>
    </row>
    <row r="27" spans="3:4" ht="15.75" x14ac:dyDescent="0.25">
      <c r="C27" s="5" t="s">
        <v>21</v>
      </c>
      <c r="D27" s="6">
        <v>0</v>
      </c>
    </row>
    <row r="28" spans="3:4" ht="15.75" x14ac:dyDescent="0.25">
      <c r="C28" s="5" t="s">
        <v>22</v>
      </c>
    </row>
    <row r="29" spans="3:4" ht="15.75" x14ac:dyDescent="0.25">
      <c r="C29" s="8" t="s">
        <v>23</v>
      </c>
    </row>
    <row r="30" spans="3:4" ht="15.75" x14ac:dyDescent="0.25">
      <c r="C30" s="8"/>
    </row>
    <row r="31" spans="3:4" ht="15.75" x14ac:dyDescent="0.25">
      <c r="C31" s="5" t="s">
        <v>24</v>
      </c>
      <c r="D31" s="17">
        <f>D3+D7+D16+D11</f>
        <v>0.59633009799999992</v>
      </c>
    </row>
    <row r="32" spans="3:4" ht="15.75" x14ac:dyDescent="0.25">
      <c r="C32" s="5"/>
    </row>
    <row r="33" spans="3:4" ht="15.75" x14ac:dyDescent="0.25">
      <c r="C33" s="5" t="s">
        <v>25</v>
      </c>
    </row>
    <row r="34" spans="3:4" ht="31.5" x14ac:dyDescent="0.25">
      <c r="C34" s="5" t="s">
        <v>26</v>
      </c>
      <c r="D34" s="10">
        <v>0</v>
      </c>
    </row>
    <row r="35" spans="3:4" ht="31.5" x14ac:dyDescent="0.25">
      <c r="C35" s="11" t="s">
        <v>27</v>
      </c>
      <c r="D35" s="10">
        <f>D31/D37</f>
        <v>2.9510433017395131E-3</v>
      </c>
    </row>
    <row r="36" spans="3:4" ht="15.75" x14ac:dyDescent="0.25">
      <c r="C36" s="8"/>
    </row>
    <row r="37" spans="3:4" ht="15.75" x14ac:dyDescent="0.25">
      <c r="C37" s="5" t="s">
        <v>28</v>
      </c>
      <c r="D37" s="6">
        <v>202.07432999999997</v>
      </c>
    </row>
    <row r="39" spans="3:4" x14ac:dyDescent="0.25">
      <c r="C39" s="12" t="s">
        <v>29</v>
      </c>
      <c r="D39" s="6">
        <v>0</v>
      </c>
    </row>
    <row r="41" spans="3:4" x14ac:dyDescent="0.25">
      <c r="C41" s="14" t="s">
        <v>30</v>
      </c>
      <c r="D41" s="13" t="s">
        <v>31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DC2C-51C2-4D60-9459-BA57ABC41E06}">
  <dimension ref="A1:L41"/>
  <sheetViews>
    <sheetView rightToLeft="1" workbookViewId="0">
      <selection activeCell="A2" sqref="A2"/>
    </sheetView>
  </sheetViews>
  <sheetFormatPr defaultRowHeight="15" x14ac:dyDescent="0.25"/>
  <cols>
    <col min="3" max="3" width="67" style="12" customWidth="1"/>
    <col min="4" max="4" width="9.625" style="6" bestFit="1" customWidth="1"/>
  </cols>
  <sheetData>
    <row r="1" spans="1:12" x14ac:dyDescent="0.25">
      <c r="A1" s="28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C2" s="4" t="s">
        <v>1</v>
      </c>
      <c r="D2" s="3" t="s">
        <v>2</v>
      </c>
    </row>
    <row r="3" spans="1:12" ht="15.75" x14ac:dyDescent="0.25">
      <c r="C3" s="5" t="s">
        <v>3</v>
      </c>
      <c r="D3" s="6">
        <f>D4+D5</f>
        <v>0.33488016000000004</v>
      </c>
    </row>
    <row r="4" spans="1:12" ht="15.75" x14ac:dyDescent="0.25">
      <c r="C4" s="8" t="s">
        <v>4</v>
      </c>
      <c r="D4" s="6">
        <v>0</v>
      </c>
      <c r="F4" s="7"/>
      <c r="G4" s="7"/>
      <c r="H4" s="7"/>
    </row>
    <row r="5" spans="1:12" ht="15.75" x14ac:dyDescent="0.25">
      <c r="C5" s="8" t="s">
        <v>5</v>
      </c>
      <c r="D5" s="6">
        <v>0.33488016000000004</v>
      </c>
      <c r="F5" s="7"/>
      <c r="G5" s="7"/>
      <c r="H5" s="7"/>
    </row>
    <row r="6" spans="1:12" ht="15.75" x14ac:dyDescent="0.25">
      <c r="C6" s="8"/>
      <c r="D6" s="6">
        <v>0</v>
      </c>
      <c r="F6" s="7"/>
      <c r="G6" s="7"/>
      <c r="H6" s="7"/>
    </row>
    <row r="7" spans="1:12" ht="15.75" x14ac:dyDescent="0.25">
      <c r="C7" s="5" t="s">
        <v>6</v>
      </c>
      <c r="D7" s="6">
        <f>D8+D9</f>
        <v>4.0000000000000002E-4</v>
      </c>
      <c r="F7" s="7"/>
      <c r="G7" s="7"/>
      <c r="H7" s="7"/>
    </row>
    <row r="8" spans="1:12" ht="15.75" x14ac:dyDescent="0.25">
      <c r="C8" s="8" t="s">
        <v>7</v>
      </c>
      <c r="D8" s="6">
        <v>0</v>
      </c>
      <c r="F8" s="7"/>
      <c r="G8" s="7"/>
      <c r="H8" s="7"/>
    </row>
    <row r="9" spans="1:12" ht="15.75" x14ac:dyDescent="0.25">
      <c r="C9" s="8" t="s">
        <v>8</v>
      </c>
      <c r="D9" s="6">
        <v>4.0000000000000002E-4</v>
      </c>
    </row>
    <row r="10" spans="1:12" ht="15.75" x14ac:dyDescent="0.25">
      <c r="C10" s="8"/>
      <c r="D10" s="6">
        <v>0</v>
      </c>
    </row>
    <row r="11" spans="1:12" ht="15.75" x14ac:dyDescent="0.25">
      <c r="C11" s="5" t="s">
        <v>9</v>
      </c>
      <c r="D11" s="6">
        <f>D12+D13+D14</f>
        <v>0</v>
      </c>
    </row>
    <row r="12" spans="1:12" ht="15.75" x14ac:dyDescent="0.25">
      <c r="C12" s="8" t="s">
        <v>10</v>
      </c>
      <c r="D12" s="6">
        <v>0</v>
      </c>
    </row>
    <row r="13" spans="1:12" ht="15.75" x14ac:dyDescent="0.25">
      <c r="C13" s="8" t="s">
        <v>11</v>
      </c>
      <c r="D13" s="6">
        <v>0</v>
      </c>
    </row>
    <row r="14" spans="1:12" ht="15.75" x14ac:dyDescent="0.25">
      <c r="C14" s="8" t="s">
        <v>12</v>
      </c>
      <c r="D14" s="6">
        <v>0</v>
      </c>
    </row>
    <row r="15" spans="1:12" ht="15.75" x14ac:dyDescent="0.25">
      <c r="C15" s="8"/>
    </row>
    <row r="16" spans="1:12" ht="15.75" x14ac:dyDescent="0.25">
      <c r="C16" s="5" t="s">
        <v>13</v>
      </c>
      <c r="D16" s="6">
        <f>D17+D18+D19+D20+D21+D22+D23+D24+D25</f>
        <v>1.009781E-3</v>
      </c>
    </row>
    <row r="17" spans="3:4" ht="15.75" x14ac:dyDescent="0.25">
      <c r="C17" s="5" t="s">
        <v>14</v>
      </c>
      <c r="D17" s="15">
        <v>0</v>
      </c>
    </row>
    <row r="18" spans="3:4" ht="15.75" x14ac:dyDescent="0.25">
      <c r="C18" s="8" t="s">
        <v>15</v>
      </c>
      <c r="D18" s="15">
        <v>0</v>
      </c>
    </row>
    <row r="19" spans="3:4" ht="15.75" x14ac:dyDescent="0.25">
      <c r="C19" s="8" t="s">
        <v>16</v>
      </c>
      <c r="D19" s="15">
        <v>0</v>
      </c>
    </row>
    <row r="20" spans="3:4" ht="15.75" x14ac:dyDescent="0.25">
      <c r="C20" s="8" t="s">
        <v>17</v>
      </c>
      <c r="D20" s="15">
        <v>0</v>
      </c>
    </row>
    <row r="21" spans="3:4" ht="15.75" x14ac:dyDescent="0.25">
      <c r="C21" s="8" t="s">
        <v>18</v>
      </c>
      <c r="D21" s="15">
        <v>0</v>
      </c>
    </row>
    <row r="22" spans="3:4" ht="15.75" x14ac:dyDescent="0.25">
      <c r="C22" s="8" t="s">
        <v>91</v>
      </c>
      <c r="D22" s="15">
        <v>7.2796299999999998E-4</v>
      </c>
    </row>
    <row r="23" spans="3:4" ht="15.75" x14ac:dyDescent="0.25">
      <c r="C23" s="8" t="s">
        <v>92</v>
      </c>
      <c r="D23" s="15">
        <v>2.8181800000000003E-4</v>
      </c>
    </row>
    <row r="24" spans="3:4" ht="15.75" x14ac:dyDescent="0.25">
      <c r="C24" s="8" t="s">
        <v>19</v>
      </c>
      <c r="D24" s="15">
        <v>0</v>
      </c>
    </row>
    <row r="25" spans="3:4" ht="15.75" x14ac:dyDescent="0.25">
      <c r="C25" s="8" t="s">
        <v>20</v>
      </c>
      <c r="D25" s="15">
        <v>0</v>
      </c>
    </row>
    <row r="26" spans="3:4" ht="15.75" x14ac:dyDescent="0.25">
      <c r="C26" s="8"/>
      <c r="D26" s="15"/>
    </row>
    <row r="27" spans="3:4" ht="15.75" x14ac:dyDescent="0.25">
      <c r="C27" s="5" t="s">
        <v>21</v>
      </c>
      <c r="D27" s="15">
        <v>0</v>
      </c>
    </row>
    <row r="28" spans="3:4" ht="15.75" x14ac:dyDescent="0.25">
      <c r="C28" s="5" t="s">
        <v>22</v>
      </c>
    </row>
    <row r="29" spans="3:4" ht="15.75" x14ac:dyDescent="0.25">
      <c r="C29" s="8" t="s">
        <v>23</v>
      </c>
    </row>
    <row r="30" spans="3:4" ht="15.75" x14ac:dyDescent="0.25">
      <c r="C30" s="8"/>
    </row>
    <row r="31" spans="3:4" ht="15.75" x14ac:dyDescent="0.25">
      <c r="C31" s="5" t="s">
        <v>24</v>
      </c>
      <c r="D31" s="17">
        <f>D3+D7+D16+D11</f>
        <v>0.33628994100000004</v>
      </c>
    </row>
    <row r="32" spans="3:4" ht="15.75" x14ac:dyDescent="0.25">
      <c r="C32" s="5"/>
    </row>
    <row r="33" spans="3:4" ht="15.75" x14ac:dyDescent="0.25">
      <c r="C33" s="5" t="s">
        <v>25</v>
      </c>
    </row>
    <row r="34" spans="3:4" ht="31.5" x14ac:dyDescent="0.25">
      <c r="C34" s="5" t="s">
        <v>26</v>
      </c>
      <c r="D34" s="10">
        <v>0</v>
      </c>
    </row>
    <row r="35" spans="3:4" ht="31.5" x14ac:dyDescent="0.25">
      <c r="C35" s="11" t="s">
        <v>27</v>
      </c>
      <c r="D35" s="10">
        <f>D31/D37</f>
        <v>1.3413503290654543</v>
      </c>
    </row>
    <row r="36" spans="3:4" ht="15.75" x14ac:dyDescent="0.25">
      <c r="C36" s="8"/>
    </row>
    <row r="37" spans="3:4" ht="15.75" x14ac:dyDescent="0.25">
      <c r="C37" s="5" t="s">
        <v>28</v>
      </c>
      <c r="D37" s="6">
        <v>0.25070999999999999</v>
      </c>
    </row>
    <row r="39" spans="3:4" x14ac:dyDescent="0.25">
      <c r="C39" s="12" t="s">
        <v>29</v>
      </c>
      <c r="D39" s="6">
        <v>0</v>
      </c>
    </row>
    <row r="41" spans="3:4" x14ac:dyDescent="0.25">
      <c r="C41" s="14" t="s">
        <v>30</v>
      </c>
      <c r="D41" s="13" t="s">
        <v>31</v>
      </c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0931-62E9-448D-B5BD-4648AA2FF9F6}">
  <dimension ref="A1:L41"/>
  <sheetViews>
    <sheetView rightToLeft="1" workbookViewId="0">
      <selection activeCell="A2" sqref="A2"/>
    </sheetView>
  </sheetViews>
  <sheetFormatPr defaultRowHeight="15" x14ac:dyDescent="0.25"/>
  <cols>
    <col min="3" max="3" width="74.75" style="12" customWidth="1"/>
    <col min="4" max="4" width="9.625" style="6" bestFit="1" customWidth="1"/>
  </cols>
  <sheetData>
    <row r="1" spans="1:12" x14ac:dyDescent="0.25">
      <c r="A1" s="28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C2" s="4" t="s">
        <v>1</v>
      </c>
      <c r="D2" s="3" t="s">
        <v>2</v>
      </c>
    </row>
    <row r="3" spans="1:12" ht="15.75" x14ac:dyDescent="0.25">
      <c r="C3" s="5" t="s">
        <v>3</v>
      </c>
      <c r="D3" s="6">
        <f>D4+D5</f>
        <v>0.38495496000000001</v>
      </c>
    </row>
    <row r="4" spans="1:12" ht="15.75" x14ac:dyDescent="0.25">
      <c r="C4" s="8" t="s">
        <v>4</v>
      </c>
      <c r="D4" s="6">
        <v>0</v>
      </c>
    </row>
    <row r="5" spans="1:12" ht="15.75" x14ac:dyDescent="0.25">
      <c r="C5" s="8" t="s">
        <v>5</v>
      </c>
      <c r="D5" s="6">
        <v>0.38495496000000001</v>
      </c>
    </row>
    <row r="6" spans="1:12" ht="15.75" x14ac:dyDescent="0.25">
      <c r="C6" s="8"/>
      <c r="D6" s="6">
        <v>0</v>
      </c>
    </row>
    <row r="7" spans="1:12" ht="15.75" x14ac:dyDescent="0.25">
      <c r="C7" s="5" t="s">
        <v>6</v>
      </c>
      <c r="D7" s="6">
        <f>D8+D9</f>
        <v>0</v>
      </c>
    </row>
    <row r="8" spans="1:12" ht="15.75" x14ac:dyDescent="0.25">
      <c r="C8" s="8" t="s">
        <v>7</v>
      </c>
      <c r="D8" s="6">
        <v>0</v>
      </c>
    </row>
    <row r="9" spans="1:12" ht="15.75" x14ac:dyDescent="0.25">
      <c r="C9" s="8" t="s">
        <v>8</v>
      </c>
      <c r="D9" s="6">
        <v>0</v>
      </c>
    </row>
    <row r="10" spans="1:12" ht="15.75" x14ac:dyDescent="0.25">
      <c r="C10" s="8"/>
      <c r="D10" s="6">
        <v>0</v>
      </c>
    </row>
    <row r="11" spans="1:12" ht="15.75" x14ac:dyDescent="0.25">
      <c r="C11" s="5" t="s">
        <v>9</v>
      </c>
      <c r="D11" s="6">
        <f>D12+D13+D14</f>
        <v>0</v>
      </c>
    </row>
    <row r="12" spans="1:12" ht="15.75" x14ac:dyDescent="0.25">
      <c r="C12" s="8" t="s">
        <v>10</v>
      </c>
      <c r="D12" s="6">
        <v>0</v>
      </c>
    </row>
    <row r="13" spans="1:12" ht="15.75" x14ac:dyDescent="0.25">
      <c r="C13" s="8" t="s">
        <v>11</v>
      </c>
      <c r="D13" s="6">
        <v>0</v>
      </c>
    </row>
    <row r="14" spans="1:12" ht="15.75" x14ac:dyDescent="0.25">
      <c r="C14" s="8" t="s">
        <v>12</v>
      </c>
      <c r="D14" s="6">
        <v>0</v>
      </c>
    </row>
    <row r="15" spans="1:12" ht="15.75" x14ac:dyDescent="0.25">
      <c r="C15" s="8"/>
    </row>
    <row r="16" spans="1:12" ht="15.75" x14ac:dyDescent="0.25">
      <c r="C16" s="5" t="s">
        <v>13</v>
      </c>
      <c r="D16" s="6">
        <f>D17+D18+D19+D20+D21+D22+D23+D24+D25</f>
        <v>9.6825899999999942E-4</v>
      </c>
    </row>
    <row r="17" spans="3:4" ht="15.75" x14ac:dyDescent="0.25">
      <c r="C17" s="5" t="s">
        <v>14</v>
      </c>
      <c r="D17" s="6">
        <v>0</v>
      </c>
    </row>
    <row r="18" spans="3:4" ht="15.75" x14ac:dyDescent="0.25">
      <c r="C18" s="8" t="s">
        <v>15</v>
      </c>
      <c r="D18" s="6">
        <v>0</v>
      </c>
    </row>
    <row r="19" spans="3:4" ht="15.75" x14ac:dyDescent="0.25">
      <c r="C19" s="8" t="s">
        <v>16</v>
      </c>
      <c r="D19" s="6">
        <v>0</v>
      </c>
    </row>
    <row r="20" spans="3:4" ht="15.75" x14ac:dyDescent="0.25">
      <c r="C20" s="8" t="s">
        <v>17</v>
      </c>
      <c r="D20" s="6">
        <v>0</v>
      </c>
    </row>
    <row r="21" spans="3:4" ht="15.75" x14ac:dyDescent="0.25">
      <c r="C21" s="8" t="s">
        <v>18</v>
      </c>
      <c r="D21" s="6">
        <v>0</v>
      </c>
    </row>
    <row r="22" spans="3:4" ht="15.75" x14ac:dyDescent="0.25">
      <c r="C22" s="8" t="s">
        <v>91</v>
      </c>
      <c r="D22" s="6">
        <v>7.328009999999995E-4</v>
      </c>
    </row>
    <row r="23" spans="3:4" ht="15.75" x14ac:dyDescent="0.25">
      <c r="C23" s="8" t="s">
        <v>92</v>
      </c>
      <c r="D23" s="6">
        <v>2.3545799999999994E-4</v>
      </c>
    </row>
    <row r="24" spans="3:4" ht="15.75" x14ac:dyDescent="0.25">
      <c r="C24" s="8" t="s">
        <v>19</v>
      </c>
      <c r="D24" s="6">
        <v>0</v>
      </c>
    </row>
    <row r="25" spans="3:4" ht="15.75" x14ac:dyDescent="0.25">
      <c r="C25" s="8" t="s">
        <v>20</v>
      </c>
      <c r="D25" s="6">
        <v>0</v>
      </c>
    </row>
    <row r="26" spans="3:4" ht="15.75" x14ac:dyDescent="0.25">
      <c r="C26" s="8"/>
    </row>
    <row r="27" spans="3:4" ht="15.75" x14ac:dyDescent="0.25">
      <c r="C27" s="5" t="s">
        <v>21</v>
      </c>
      <c r="D27" s="6">
        <f>D28+D29</f>
        <v>0</v>
      </c>
    </row>
    <row r="28" spans="3:4" ht="15.75" x14ac:dyDescent="0.25">
      <c r="C28" s="5" t="s">
        <v>22</v>
      </c>
    </row>
    <row r="29" spans="3:4" ht="15.75" x14ac:dyDescent="0.25">
      <c r="C29" s="8" t="s">
        <v>23</v>
      </c>
    </row>
    <row r="30" spans="3:4" ht="15.75" x14ac:dyDescent="0.25">
      <c r="C30" s="8"/>
    </row>
    <row r="31" spans="3:4" ht="15.75" x14ac:dyDescent="0.25">
      <c r="C31" s="5" t="s">
        <v>24</v>
      </c>
      <c r="D31" s="17">
        <f>D3+D7+D16+D11</f>
        <v>0.38592321900000004</v>
      </c>
    </row>
    <row r="32" spans="3:4" ht="15.75" x14ac:dyDescent="0.25">
      <c r="C32" s="5"/>
    </row>
    <row r="33" spans="3:4" ht="15.75" x14ac:dyDescent="0.25">
      <c r="C33" s="5" t="s">
        <v>25</v>
      </c>
    </row>
    <row r="34" spans="3:4" ht="31.5" x14ac:dyDescent="0.25">
      <c r="C34" s="5" t="s">
        <v>26</v>
      </c>
      <c r="D34" s="10">
        <v>0</v>
      </c>
    </row>
    <row r="35" spans="3:4" ht="31.5" x14ac:dyDescent="0.25">
      <c r="C35" s="11" t="s">
        <v>27</v>
      </c>
      <c r="D35" s="10">
        <f>D31/D37</f>
        <v>4.4402415741878146E-3</v>
      </c>
    </row>
    <row r="36" spans="3:4" ht="15.75" x14ac:dyDescent="0.25">
      <c r="C36" s="8"/>
    </row>
    <row r="37" spans="3:4" ht="15.75" x14ac:dyDescent="0.25">
      <c r="C37" s="8" t="s">
        <v>28</v>
      </c>
      <c r="D37" s="6">
        <v>86.914914999999993</v>
      </c>
    </row>
    <row r="39" spans="3:4" x14ac:dyDescent="0.25">
      <c r="C39" s="12" t="s">
        <v>29</v>
      </c>
      <c r="D39" s="6">
        <v>0</v>
      </c>
    </row>
    <row r="41" spans="3:4" x14ac:dyDescent="0.25">
      <c r="C41" s="14" t="s">
        <v>30</v>
      </c>
      <c r="D41" s="13" t="s">
        <v>31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32DC-A010-4B81-861E-5415C62CC478}">
  <dimension ref="A1:H37"/>
  <sheetViews>
    <sheetView rightToLeft="1" workbookViewId="0">
      <selection activeCell="A2" sqref="A2"/>
    </sheetView>
  </sheetViews>
  <sheetFormatPr defaultRowHeight="15" x14ac:dyDescent="0.25"/>
  <cols>
    <col min="3" max="3" width="54.75" style="18" customWidth="1"/>
    <col min="4" max="4" width="11.75" style="20" bestFit="1" customWidth="1"/>
  </cols>
  <sheetData>
    <row r="1" spans="1:8" x14ac:dyDescent="0.25">
      <c r="A1" s="1" t="s">
        <v>35</v>
      </c>
      <c r="B1" s="1"/>
      <c r="C1" s="2"/>
      <c r="D1" s="3"/>
      <c r="E1" s="1"/>
      <c r="F1" s="1"/>
      <c r="G1" s="1"/>
      <c r="H1" s="1"/>
    </row>
    <row r="2" spans="1:8" x14ac:dyDescent="0.25">
      <c r="C2" s="18" t="s">
        <v>1</v>
      </c>
      <c r="D2" s="19" t="s">
        <v>2</v>
      </c>
    </row>
    <row r="3" spans="1:8" x14ac:dyDescent="0.25">
      <c r="C3" s="18" t="s">
        <v>36</v>
      </c>
      <c r="D3" s="20" t="s">
        <v>37</v>
      </c>
    </row>
    <row r="4" spans="1:8" x14ac:dyDescent="0.25">
      <c r="C4" s="21" t="s">
        <v>38</v>
      </c>
      <c r="D4" s="20" t="s">
        <v>37</v>
      </c>
    </row>
    <row r="5" spans="1:8" x14ac:dyDescent="0.25">
      <c r="C5" s="18" t="s">
        <v>39</v>
      </c>
      <c r="D5" s="20" t="s">
        <v>37</v>
      </c>
    </row>
    <row r="6" spans="1:8" x14ac:dyDescent="0.25">
      <c r="C6" s="18" t="s">
        <v>40</v>
      </c>
      <c r="D6" s="20" t="s">
        <v>37</v>
      </c>
    </row>
    <row r="7" spans="1:8" x14ac:dyDescent="0.25">
      <c r="C7" s="22" t="s">
        <v>41</v>
      </c>
      <c r="D7" s="20">
        <v>1.3137345600000001</v>
      </c>
    </row>
    <row r="8" spans="1:8" x14ac:dyDescent="0.25">
      <c r="C8" s="22" t="s">
        <v>42</v>
      </c>
    </row>
    <row r="9" spans="1:8" x14ac:dyDescent="0.25">
      <c r="C9" s="18" t="s">
        <v>43</v>
      </c>
      <c r="D9" s="20">
        <f>D7</f>
        <v>1.3137345600000001</v>
      </c>
    </row>
    <row r="10" spans="1:8" x14ac:dyDescent="0.25">
      <c r="C10" s="18" t="s">
        <v>44</v>
      </c>
      <c r="D10" s="20" t="s">
        <v>37</v>
      </c>
    </row>
    <row r="11" spans="1:8" x14ac:dyDescent="0.25">
      <c r="C11" s="18" t="s">
        <v>45</v>
      </c>
      <c r="D11" s="20" t="s">
        <v>37</v>
      </c>
    </row>
    <row r="12" spans="1:8" x14ac:dyDescent="0.25">
      <c r="C12" s="18" t="s">
        <v>38</v>
      </c>
      <c r="D12" s="20" t="s">
        <v>37</v>
      </c>
    </row>
    <row r="13" spans="1:8" x14ac:dyDescent="0.25">
      <c r="C13" s="18" t="s">
        <v>46</v>
      </c>
      <c r="D13" s="20" t="s">
        <v>37</v>
      </c>
    </row>
    <row r="14" spans="1:8" x14ac:dyDescent="0.25">
      <c r="C14" s="18" t="s">
        <v>47</v>
      </c>
      <c r="D14" s="20" t="s">
        <v>37</v>
      </c>
    </row>
    <row r="15" spans="1:8" x14ac:dyDescent="0.25">
      <c r="C15" s="22" t="s">
        <v>41</v>
      </c>
      <c r="D15" s="20">
        <v>0</v>
      </c>
    </row>
    <row r="16" spans="1:8" x14ac:dyDescent="0.25">
      <c r="C16" s="18" t="s">
        <v>48</v>
      </c>
      <c r="D16" s="20" t="s">
        <v>37</v>
      </c>
    </row>
    <row r="17" spans="3:4" x14ac:dyDescent="0.25">
      <c r="C17" s="18" t="s">
        <v>49</v>
      </c>
      <c r="D17" s="20" t="s">
        <v>37</v>
      </c>
    </row>
    <row r="18" spans="3:4" x14ac:dyDescent="0.25">
      <c r="C18" s="18" t="s">
        <v>50</v>
      </c>
      <c r="D18" s="20" t="s">
        <v>37</v>
      </c>
    </row>
    <row r="19" spans="3:4" x14ac:dyDescent="0.25">
      <c r="C19" s="18" t="s">
        <v>51</v>
      </c>
      <c r="D19" s="20" t="s">
        <v>37</v>
      </c>
    </row>
    <row r="20" spans="3:4" x14ac:dyDescent="0.25">
      <c r="C20" s="18" t="s">
        <v>52</v>
      </c>
      <c r="D20" s="20" t="s">
        <v>37</v>
      </c>
    </row>
    <row r="21" spans="3:4" x14ac:dyDescent="0.25">
      <c r="C21" s="18" t="s">
        <v>53</v>
      </c>
      <c r="D21" s="20" t="s">
        <v>37</v>
      </c>
    </row>
    <row r="22" spans="3:4" x14ac:dyDescent="0.25">
      <c r="C22" s="18" t="s">
        <v>54</v>
      </c>
      <c r="D22" s="20" t="s">
        <v>37</v>
      </c>
    </row>
    <row r="23" spans="3:4" x14ac:dyDescent="0.25">
      <c r="C23" s="18" t="s">
        <v>51</v>
      </c>
      <c r="D23" s="20" t="s">
        <v>37</v>
      </c>
    </row>
    <row r="24" spans="3:4" x14ac:dyDescent="0.25">
      <c r="C24" s="18" t="s">
        <v>52</v>
      </c>
      <c r="D24" s="20" t="s">
        <v>37</v>
      </c>
    </row>
    <row r="25" spans="3:4" x14ac:dyDescent="0.25">
      <c r="C25" s="18" t="s">
        <v>55</v>
      </c>
      <c r="D25" s="20" t="s">
        <v>37</v>
      </c>
    </row>
    <row r="26" spans="3:4" x14ac:dyDescent="0.25">
      <c r="C26" s="18" t="s">
        <v>56</v>
      </c>
      <c r="D26" s="20" t="s">
        <v>37</v>
      </c>
    </row>
    <row r="27" spans="3:4" x14ac:dyDescent="0.25">
      <c r="C27" s="18" t="s">
        <v>51</v>
      </c>
      <c r="D27" s="20" t="s">
        <v>37</v>
      </c>
    </row>
    <row r="28" spans="3:4" x14ac:dyDescent="0.25">
      <c r="C28" s="18" t="s">
        <v>52</v>
      </c>
      <c r="D28" s="20" t="s">
        <v>37</v>
      </c>
    </row>
    <row r="29" spans="3:4" x14ac:dyDescent="0.25">
      <c r="C29" s="18" t="s">
        <v>57</v>
      </c>
      <c r="D29" s="20" t="s">
        <v>37</v>
      </c>
    </row>
    <row r="30" spans="3:4" x14ac:dyDescent="0.25">
      <c r="C30" s="18" t="s">
        <v>58</v>
      </c>
      <c r="D30" s="20" t="s">
        <v>37</v>
      </c>
    </row>
    <row r="31" spans="3:4" x14ac:dyDescent="0.25">
      <c r="C31" s="18" t="s">
        <v>51</v>
      </c>
      <c r="D31" s="20" t="s">
        <v>37</v>
      </c>
    </row>
    <row r="32" spans="3:4" x14ac:dyDescent="0.25">
      <c r="C32" s="18" t="s">
        <v>52</v>
      </c>
      <c r="D32" s="20" t="s">
        <v>37</v>
      </c>
    </row>
    <row r="33" spans="3:4" x14ac:dyDescent="0.25">
      <c r="C33" s="18" t="s">
        <v>59</v>
      </c>
      <c r="D33" s="20" t="s">
        <v>37</v>
      </c>
    </row>
    <row r="34" spans="3:4" x14ac:dyDescent="0.25">
      <c r="C34" s="18" t="s">
        <v>60</v>
      </c>
      <c r="D34" s="20" t="s">
        <v>37</v>
      </c>
    </row>
    <row r="35" spans="3:4" x14ac:dyDescent="0.25">
      <c r="C35" s="18" t="s">
        <v>61</v>
      </c>
      <c r="D35" s="20">
        <f>מאוחד!D37</f>
        <v>289.23995499999995</v>
      </c>
    </row>
    <row r="37" spans="3:4" x14ac:dyDescent="0.25">
      <c r="C37" s="14" t="s">
        <v>30</v>
      </c>
      <c r="D37" s="13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72C7-57FA-49D5-A23E-CF79373C2871}">
  <dimension ref="C1:D35"/>
  <sheetViews>
    <sheetView rightToLeft="1" workbookViewId="0"/>
  </sheetViews>
  <sheetFormatPr defaultRowHeight="15" x14ac:dyDescent="0.25"/>
  <cols>
    <col min="3" max="3" width="53.25" style="18" bestFit="1" customWidth="1"/>
    <col min="4" max="4" width="13.5" style="12" bestFit="1" customWidth="1"/>
  </cols>
  <sheetData>
    <row r="1" spans="3:4" x14ac:dyDescent="0.25">
      <c r="C1" s="18" t="s">
        <v>62</v>
      </c>
    </row>
    <row r="2" spans="3:4" x14ac:dyDescent="0.25">
      <c r="C2" s="18" t="s">
        <v>1</v>
      </c>
      <c r="D2" s="23" t="s">
        <v>63</v>
      </c>
    </row>
    <row r="3" spans="3:4" x14ac:dyDescent="0.25">
      <c r="C3" s="24"/>
      <c r="D3" s="25" t="s">
        <v>37</v>
      </c>
    </row>
    <row r="4" spans="3:4" x14ac:dyDescent="0.25">
      <c r="C4" s="18" t="s">
        <v>64</v>
      </c>
      <c r="D4" s="25">
        <v>0</v>
      </c>
    </row>
    <row r="5" spans="3:4" x14ac:dyDescent="0.25">
      <c r="C5" s="18" t="s">
        <v>65</v>
      </c>
      <c r="D5" s="25">
        <v>0</v>
      </c>
    </row>
    <row r="6" spans="3:4" x14ac:dyDescent="0.25">
      <c r="C6" s="18" t="s">
        <v>66</v>
      </c>
      <c r="D6" s="25">
        <v>0</v>
      </c>
    </row>
    <row r="7" spans="3:4" x14ac:dyDescent="0.25">
      <c r="C7" s="18" t="s">
        <v>67</v>
      </c>
      <c r="D7" s="25" t="s">
        <v>37</v>
      </c>
    </row>
    <row r="8" spans="3:4" x14ac:dyDescent="0.25">
      <c r="C8" s="18" t="s">
        <v>51</v>
      </c>
      <c r="D8" s="25" t="s">
        <v>37</v>
      </c>
    </row>
    <row r="9" spans="3:4" x14ac:dyDescent="0.25">
      <c r="C9" s="18" t="s">
        <v>52</v>
      </c>
      <c r="D9" s="25" t="s">
        <v>37</v>
      </c>
    </row>
    <row r="10" spans="3:4" x14ac:dyDescent="0.25">
      <c r="C10" s="18" t="s">
        <v>68</v>
      </c>
      <c r="D10" s="25" t="s">
        <v>37</v>
      </c>
    </row>
    <row r="11" spans="3:4" x14ac:dyDescent="0.25">
      <c r="C11" s="18" t="s">
        <v>69</v>
      </c>
      <c r="D11" s="25" t="s">
        <v>37</v>
      </c>
    </row>
    <row r="12" spans="3:4" x14ac:dyDescent="0.25">
      <c r="C12" s="18" t="s">
        <v>51</v>
      </c>
      <c r="D12" s="25" t="s">
        <v>37</v>
      </c>
    </row>
    <row r="13" spans="3:4" x14ac:dyDescent="0.25">
      <c r="C13" s="18" t="s">
        <v>52</v>
      </c>
      <c r="D13" s="25" t="s">
        <v>37</v>
      </c>
    </row>
    <row r="14" spans="3:4" x14ac:dyDescent="0.25">
      <c r="C14" s="18" t="s">
        <v>70</v>
      </c>
      <c r="D14" s="25" t="s">
        <v>37</v>
      </c>
    </row>
    <row r="15" spans="3:4" x14ac:dyDescent="0.25">
      <c r="C15" s="18" t="s">
        <v>71</v>
      </c>
      <c r="D15" s="25" t="s">
        <v>37</v>
      </c>
    </row>
    <row r="16" spans="3:4" x14ac:dyDescent="0.25">
      <c r="C16" s="18" t="s">
        <v>72</v>
      </c>
      <c r="D16" s="25">
        <v>0</v>
      </c>
    </row>
    <row r="17" spans="3:4" x14ac:dyDescent="0.25">
      <c r="C17" s="18" t="s">
        <v>73</v>
      </c>
      <c r="D17" s="25">
        <v>0</v>
      </c>
    </row>
    <row r="18" spans="3:4" x14ac:dyDescent="0.25">
      <c r="C18" s="18" t="s">
        <v>74</v>
      </c>
      <c r="D18" s="25">
        <v>0</v>
      </c>
    </row>
    <row r="19" spans="3:4" x14ac:dyDescent="0.25">
      <c r="C19" s="18" t="s">
        <v>75</v>
      </c>
      <c r="D19" s="25" t="s">
        <v>37</v>
      </c>
    </row>
    <row r="20" spans="3:4" x14ac:dyDescent="0.25">
      <c r="C20" s="18" t="s">
        <v>76</v>
      </c>
      <c r="D20" s="25">
        <v>0</v>
      </c>
    </row>
    <row r="21" spans="3:4" ht="14.25" x14ac:dyDescent="0.2">
      <c r="C21" s="22" t="s">
        <v>77</v>
      </c>
      <c r="D21" s="26">
        <v>1.2006870000000004E-3</v>
      </c>
    </row>
    <row r="22" spans="3:4" ht="14.25" x14ac:dyDescent="0.2">
      <c r="C22" s="22" t="s">
        <v>78</v>
      </c>
      <c r="D22" s="26">
        <v>2.86416E-4</v>
      </c>
    </row>
    <row r="23" spans="3:4" ht="14.25" x14ac:dyDescent="0.2">
      <c r="C23" s="22" t="s">
        <v>79</v>
      </c>
      <c r="D23" s="26">
        <v>0</v>
      </c>
    </row>
    <row r="24" spans="3:4" ht="14.25" x14ac:dyDescent="0.2">
      <c r="C24" s="22" t="s">
        <v>80</v>
      </c>
      <c r="D24" s="26">
        <v>1.1632320000000006E-3</v>
      </c>
    </row>
    <row r="25" spans="3:4" ht="14.25" x14ac:dyDescent="0.2">
      <c r="C25" s="22" t="s">
        <v>81</v>
      </c>
      <c r="D25" s="26">
        <v>4.1789099999999988E-4</v>
      </c>
    </row>
    <row r="26" spans="3:4" ht="14.25" x14ac:dyDescent="0.2">
      <c r="C26" s="22" t="s">
        <v>82</v>
      </c>
      <c r="D26" s="26">
        <v>6.328599999999999E-5</v>
      </c>
    </row>
    <row r="27" spans="3:4" x14ac:dyDescent="0.25">
      <c r="C27" s="18" t="s">
        <v>83</v>
      </c>
      <c r="D27" s="27">
        <f>SUM(D20:D26)</f>
        <v>3.1315120000000012E-3</v>
      </c>
    </row>
    <row r="28" spans="3:4" x14ac:dyDescent="0.25">
      <c r="C28" s="18" t="s">
        <v>84</v>
      </c>
      <c r="D28" s="26">
        <v>0</v>
      </c>
    </row>
    <row r="29" spans="3:4" ht="14.25" x14ac:dyDescent="0.2">
      <c r="C29" s="22" t="s">
        <v>85</v>
      </c>
      <c r="D29" s="26">
        <v>3.1943099999999996E-4</v>
      </c>
    </row>
    <row r="30" spans="3:4" ht="14.25" x14ac:dyDescent="0.2">
      <c r="C30" s="22" t="s">
        <v>86</v>
      </c>
      <c r="D30" s="26">
        <v>5.5623000000000011E-4</v>
      </c>
    </row>
    <row r="31" spans="3:4" ht="14.25" x14ac:dyDescent="0.2">
      <c r="C31" s="22" t="s">
        <v>87</v>
      </c>
      <c r="D31" s="26">
        <v>3.0859199999999984E-4</v>
      </c>
    </row>
    <row r="32" spans="3:4" ht="14.25" x14ac:dyDescent="0.2">
      <c r="C32" s="22" t="s">
        <v>88</v>
      </c>
      <c r="D32" s="26">
        <v>9.2932999999999999E-5</v>
      </c>
    </row>
    <row r="33" spans="3:4" x14ac:dyDescent="0.25">
      <c r="C33" s="18" t="s">
        <v>89</v>
      </c>
      <c r="D33" s="27">
        <f>SUM(D29:D32)</f>
        <v>1.2771859999999998E-3</v>
      </c>
    </row>
    <row r="34" spans="3:4" x14ac:dyDescent="0.25">
      <c r="C34" s="18" t="s">
        <v>90</v>
      </c>
      <c r="D34" s="27">
        <f>D27+D33</f>
        <v>4.4086980000000008E-3</v>
      </c>
    </row>
    <row r="35" spans="3:4" x14ac:dyDescent="0.25">
      <c r="C35" s="18" t="s">
        <v>61</v>
      </c>
      <c r="D35" s="25">
        <f>מאוחד!D37</f>
        <v>289.23995499999995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מאוחד</vt:lpstr>
      <vt:lpstr>כללי</vt:lpstr>
      <vt:lpstr>מניות</vt:lpstr>
      <vt:lpstr>אג"ח משולב מניות</vt:lpstr>
      <vt:lpstr>פרוט עמלות והוצאות</vt:lpstr>
      <vt:lpstr>פרוט עמלות ניהול חיצוני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2023-02-27T11:40:56Z</dcterms:created>
  <dcterms:modified xsi:type="dcterms:W3CDTF">2023-03-12T07:44:29Z</dcterms:modified>
</cp:coreProperties>
</file>