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קבצים משותפים\בקרות sox\דוח הוצאות ישירות\2025\31.12.25\דוח הוצאות ישירות-לועדה\דוחות לאתר\"/>
    </mc:Choice>
  </mc:AlternateContent>
  <xr:revisionPtr revIDLastSave="0" documentId="13_ncr:1_{F236AAFD-BD99-4F1F-A7A0-91DC5F59E3FA}" xr6:coauthVersionLast="47" xr6:coauthVersionMax="47" xr10:uidLastSave="{00000000-0000-0000-0000-000000000000}"/>
  <bookViews>
    <workbookView xWindow="-120" yWindow="-120" windowWidth="29040" windowHeight="15840" tabRatio="750" xr2:uid="{383AF9C5-E622-4ED7-9EE5-97FF88004A3F}"/>
  </bookViews>
  <sheets>
    <sheet name="נספח 1- מאוחד" sheetId="1" r:id="rId1"/>
    <sheet name="גמל להשקעה כללי" sheetId="2" r:id="rId2"/>
    <sheet name="גמל להשקעה אגח משולב מניות" sheetId="3" r:id="rId3"/>
    <sheet name="גמל להשקעה מניות" sheetId="4" r:id="rId4"/>
    <sheet name="גמל להשקעה S&amp;P 500" sheetId="5" r:id="rId5"/>
    <sheet name="נספח 2" sheetId="6" r:id="rId6"/>
    <sheet name="נספח 3" sheetId="7" r:id="rId7"/>
  </sheets>
  <definedNames>
    <definedName name="_____JVP2">#REF!</definedName>
    <definedName name="_____JVP3">#REF!</definedName>
    <definedName name="____JVP2">#REF!</definedName>
    <definedName name="____JVP3">#REF!</definedName>
    <definedName name="___JVP2">#REF!</definedName>
    <definedName name="___JVP3">#REF!</definedName>
    <definedName name="__JVP2">#REF!</definedName>
    <definedName name="__JVP3">#REF!</definedName>
    <definedName name="_JVP2">#REF!</definedName>
    <definedName name="_JVP3">#REF!</definedName>
    <definedName name="a">#REF!</definedName>
    <definedName name="AFIK" localSheetId="4">#REF!</definedName>
    <definedName name="AFIK" localSheetId="1">#REF!</definedName>
    <definedName name="AFIK" localSheetId="3">#REF!</definedName>
    <definedName name="AFIK" localSheetId="0">#REF!</definedName>
    <definedName name="AFIK">#REF!</definedName>
    <definedName name="AFIK_KOD" localSheetId="4">#REF!</definedName>
    <definedName name="AFIK_KOD" localSheetId="1">#REF!</definedName>
    <definedName name="AFIK_KOD" localSheetId="3">#REF!</definedName>
    <definedName name="AFIK_KOD" localSheetId="0">#REF!</definedName>
    <definedName name="AFIK_KOD">#REF!</definedName>
    <definedName name="AFIK_SUM" localSheetId="4">#REF!</definedName>
    <definedName name="AFIK_SUM" localSheetId="1">#REF!</definedName>
    <definedName name="AFIK_SUM" localSheetId="3">#REF!</definedName>
    <definedName name="AFIK_SUM" localSheetId="0">#REF!</definedName>
    <definedName name="AFIK_SUM">#REF!</definedName>
    <definedName name="AFIK_SUM_NAME" localSheetId="1">#REF!</definedName>
    <definedName name="AFIK_SUM_NAME" localSheetId="3">#REF!</definedName>
    <definedName name="AFIK_SUM_NAME" localSheetId="0">#REF!</definedName>
    <definedName name="AFIK_SUM_NAME">#REF!</definedName>
    <definedName name="BROK_KASHUR" localSheetId="1">#REF!</definedName>
    <definedName name="BROK_KASHUR" localSheetId="3">#REF!</definedName>
    <definedName name="BROK_KASHUR" localSheetId="0">#REF!</definedName>
    <definedName name="BROK_KASHUR">#REF!</definedName>
    <definedName name="Card104129">#REF!</definedName>
    <definedName name="Castod" localSheetId="4">#REF!</definedName>
    <definedName name="Castod">#REF!</definedName>
    <definedName name="checkState" localSheetId="4">#REF!</definedName>
    <definedName name="checkState" localSheetId="1">#REF!</definedName>
    <definedName name="checkState" localSheetId="3">#REF!</definedName>
    <definedName name="checkState" localSheetId="0">#REF!</definedName>
    <definedName name="checkState">#REF!</definedName>
    <definedName name="comp_name" localSheetId="4">#REF!</definedName>
    <definedName name="comp_name">#REF!</definedName>
    <definedName name="currentValue" localSheetId="4">#REF!</definedName>
    <definedName name="currentValue" localSheetId="1">#REF!</definedName>
    <definedName name="currentValue" localSheetId="3">#REF!</definedName>
    <definedName name="currentValue" localSheetId="0">#REF!</definedName>
    <definedName name="currentValue">#REF!</definedName>
    <definedName name="Custody1" localSheetId="4">#REF!</definedName>
    <definedName name="Custody1" localSheetId="1">#REF!</definedName>
    <definedName name="Custody1" localSheetId="3">#REF!</definedName>
    <definedName name="Custody1" localSheetId="0">#REF!</definedName>
    <definedName name="Custody1">#REF!</definedName>
    <definedName name="data_colm">#REF!</definedName>
    <definedName name="data_columns">#REF!</definedName>
    <definedName name="data_tocompany">#REF!</definedName>
    <definedName name="Date1" localSheetId="4">#REF!</definedName>
    <definedName name="Date1" localSheetId="1">#REF!</definedName>
    <definedName name="Date1" localSheetId="3">#REF!</definedName>
    <definedName name="Date1" localSheetId="0">#REF!</definedName>
    <definedName name="Date1">#REF!</definedName>
    <definedName name="dochdate">#REF!</definedName>
    <definedName name="dollar">#REF!</definedName>
    <definedName name="FORMULA" localSheetId="4">#REF!</definedName>
    <definedName name="FORMULA" localSheetId="1">#REF!</definedName>
    <definedName name="FORMULA" localSheetId="3">#REF!</definedName>
    <definedName name="FORMULA" localSheetId="0">#REF!</definedName>
    <definedName name="FORMULA">#REF!</definedName>
    <definedName name="hodesh">#REF!</definedName>
    <definedName name="KRANOT_KASHUR" localSheetId="4">#REF!</definedName>
    <definedName name="KRANOT_KASHUR" localSheetId="1">#REF!</definedName>
    <definedName name="KRANOT_KASHUR" localSheetId="3">#REF!</definedName>
    <definedName name="KRANOT_KASHUR" localSheetId="0">#REF!</definedName>
    <definedName name="KRANOT_KASHUR">#REF!</definedName>
    <definedName name="Kupa1" localSheetId="4">#REF!</definedName>
    <definedName name="Kupa1" localSheetId="1">#REF!</definedName>
    <definedName name="Kupa1" localSheetId="3">#REF!</definedName>
    <definedName name="Kupa1" localSheetId="0">#REF!</definedName>
    <definedName name="Kupa1">#REF!</definedName>
    <definedName name="kupaNoga" localSheetId="4">OFFSET(#REF!,0,0,COUNTA(#REF!)-1,1)</definedName>
    <definedName name="kupaNoga" localSheetId="1">OFFSET(#REF!,0,0,COUNTA(#REF!)-1,1)</definedName>
    <definedName name="kupaNoga" localSheetId="3">OFFSET(#REF!,0,0,COUNTA(#REF!)-1,1)</definedName>
    <definedName name="kupaNoga" localSheetId="0">OFFSET(#REF!,0,0,COUNTA(#REF!)-1,1)</definedName>
    <definedName name="kupaNoga">OFFSET(#REF!,0,0,COUNTA(#REF!)-1,1)</definedName>
    <definedName name="line3">#REF!</definedName>
    <definedName name="list_dates">#REF!</definedName>
    <definedName name="madad">#REF!</definedName>
    <definedName name="MaslulNoga" localSheetId="4">OFFSET(#REF!,0,0,COUNTA(#REF!)-1,1)</definedName>
    <definedName name="MaslulNoga" localSheetId="1">OFFSET(#REF!,0,0,COUNTA(#REF!)-1,1)</definedName>
    <definedName name="MaslulNoga" localSheetId="3">OFFSET(#REF!,0,0,COUNTA(#REF!)-1,1)</definedName>
    <definedName name="MaslulNoga" localSheetId="0">OFFSET(#REF!,0,0,COUNTA(#REF!)-1,1)</definedName>
    <definedName name="MaslulNoga">OFFSET(#REF!,0,0,COUNTA(#REF!)-1,1)</definedName>
    <definedName name="mngCompany" localSheetId="4">#REF!</definedName>
    <definedName name="mngCompany" localSheetId="1">#REF!</definedName>
    <definedName name="mngCompany" localSheetId="3">#REF!</definedName>
    <definedName name="mngCompany" localSheetId="0">#REF!</definedName>
    <definedName name="mngCompany">#REF!</definedName>
    <definedName name="mngNum" localSheetId="4">#REF!</definedName>
    <definedName name="mngNum" localSheetId="1">#REF!</definedName>
    <definedName name="mngNum" localSheetId="3">#REF!</definedName>
    <definedName name="mngNum" localSheetId="0">#REF!</definedName>
    <definedName name="mngNum">#REF!</definedName>
    <definedName name="pathDE" localSheetId="4">#REF!</definedName>
    <definedName name="pathDE" localSheetId="1">#REF!</definedName>
    <definedName name="pathDE" localSheetId="3">#REF!</definedName>
    <definedName name="pathDE" localSheetId="0">#REF!</definedName>
    <definedName name="pathDE">#REF!</definedName>
    <definedName name="pathLastDE" localSheetId="4">#REF!</definedName>
    <definedName name="pathLastDE" localSheetId="1">#REF!</definedName>
    <definedName name="pathLastDE" localSheetId="3">#REF!</definedName>
    <definedName name="pathLastDE" localSheetId="0">#REF!</definedName>
    <definedName name="pathLastDE">#REF!</definedName>
    <definedName name="Period1">#REF!</definedName>
    <definedName name="range_data">#REF!</definedName>
    <definedName name="sal">#REF!</definedName>
    <definedName name="savePath" localSheetId="1">#REF!</definedName>
    <definedName name="savePath" localSheetId="3">#REF!</definedName>
    <definedName name="savePath" localSheetId="0">#REF!</definedName>
    <definedName name="savePath">#REF!</definedName>
    <definedName name="SUG_MUZAR" localSheetId="4">#REF!</definedName>
    <definedName name="SUG_MUZAR">#REF!</definedName>
    <definedName name="table_company">#REF!</definedName>
    <definedName name="to_date" localSheetId="4">#REF!</definedName>
    <definedName name="to_date">#REF!</definedName>
    <definedName name="toggleValue" localSheetId="4">#REF!</definedName>
    <definedName name="toggleValue" localSheetId="1">#REF!</definedName>
    <definedName name="toggleValue" localSheetId="3">#REF!</definedName>
    <definedName name="toggleValue" localSheetId="0">#REF!</definedName>
    <definedName name="toggleValue">#REF!</definedName>
    <definedName name="TT_AFIK_KOD" localSheetId="4">#REF!</definedName>
    <definedName name="TT_AFIK_KOD" localSheetId="1">#REF!</definedName>
    <definedName name="TT_AFIK_KOD" localSheetId="3">#REF!</definedName>
    <definedName name="TT_AFIK_KOD" localSheetId="0">#REF!</definedName>
    <definedName name="TT_AFIK_KOD">#REF!</definedName>
    <definedName name="_xlnm.Print_Area" localSheetId="4">'גמל להשקעה S&amp;P 500'!$A$1:$E$68</definedName>
    <definedName name="_xlnm.Print_Area" localSheetId="0">'נספח 1- מאוחד'!$A$1:$D$67</definedName>
    <definedName name="איפקס">#REF!</definedName>
    <definedName name="גולדן_אקדמאים">#REF!</definedName>
    <definedName name="גולדן_קופות">#REF!</definedName>
    <definedName name="גיזה3">#REF!</definedName>
    <definedName name="וולדן">#REF!</definedName>
    <definedName name="חודש_נוכחי">#REF!</definedName>
    <definedName name="חודש_קודם">#REF!</definedName>
    <definedName name="יי">#REF!</definedName>
    <definedName name="כלימארק">#REF!</definedName>
    <definedName name="מדיקה">#REF!</definedName>
    <definedName name="מדיקה2">#REF!</definedName>
    <definedName name="מהלכים">#REF!</definedName>
    <definedName name="פורטיסימו">#REF!</definedName>
    <definedName name="פורמולה">#REF!</definedName>
    <definedName name="פימי_אופורטוניטי">#REF!</definedName>
    <definedName name="פימי_מזנין">#REF!</definedName>
    <definedName name="פלטינום">#REF!</definedName>
    <definedName name="פנטין">#REF!</definedName>
    <definedName name="פרגרין">#REF!</definedName>
    <definedName name="קרןיוזמה">#REF!</definedName>
    <definedName name="ריכוז">#REF!</definedName>
    <definedName name="ריכוז_שערים">#REF!</definedName>
    <definedName name="ש">#REF!</definedName>
    <definedName name="שער_נוכחי">#REF!</definedName>
    <definedName name="שער_קודם">#REF!</definedName>
    <definedName name="תמ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5" i="7" l="1"/>
  <c r="C67" i="7"/>
  <c r="C44" i="7"/>
  <c r="C34" i="7"/>
  <c r="D14" i="6"/>
  <c r="D36" i="5"/>
  <c r="D7" i="5"/>
  <c r="D25" i="5" s="1"/>
  <c r="D36" i="4"/>
  <c r="D51" i="4"/>
  <c r="D53" i="4" s="1"/>
  <c r="D27" i="4"/>
  <c r="D11" i="4"/>
  <c r="D7" i="4"/>
  <c r="D36" i="3"/>
  <c r="D51" i="3"/>
  <c r="D53" i="3" s="1"/>
  <c r="D27" i="3"/>
  <c r="D11" i="3"/>
  <c r="D7" i="3"/>
  <c r="D25" i="3" s="1"/>
  <c r="D36" i="2"/>
  <c r="D56" i="2"/>
  <c r="D27" i="2"/>
  <c r="D11" i="2"/>
  <c r="D7" i="2"/>
  <c r="D25" i="2" s="1"/>
  <c r="D9" i="1"/>
  <c r="C57" i="7" l="1"/>
  <c r="D31" i="2"/>
  <c r="D66" i="2" s="1"/>
  <c r="D59" i="2"/>
  <c r="D61" i="2" s="1"/>
  <c r="D25" i="4"/>
  <c r="D59" i="5"/>
  <c r="D31" i="5"/>
  <c r="D66" i="5" s="1"/>
  <c r="D56" i="5"/>
  <c r="D51" i="5"/>
  <c r="D53" i="5" s="1"/>
  <c r="D27" i="5"/>
  <c r="D59" i="3"/>
  <c r="D61" i="3" s="1"/>
  <c r="D31" i="3"/>
  <c r="D66" i="3" s="1"/>
  <c r="D51" i="2"/>
  <c r="D53" i="2" s="1"/>
  <c r="D56" i="4"/>
  <c r="D27" i="6"/>
  <c r="D38" i="6" s="1"/>
  <c r="D8" i="1"/>
  <c r="D56" i="3"/>
  <c r="D61" i="5" l="1"/>
  <c r="D7" i="1"/>
  <c r="D59" i="4"/>
  <c r="D61" i="4" s="1"/>
  <c r="D31" i="4"/>
  <c r="D66" i="4" s="1"/>
</calcChain>
</file>

<file path=xl/sharedStrings.xml><?xml version="1.0" encoding="utf-8"?>
<sst xmlns="http://schemas.openxmlformats.org/spreadsheetml/2006/main" count="340" uniqueCount="135">
  <si>
    <t>בס"ד</t>
  </si>
  <si>
    <t>אלפי ש''ח</t>
  </si>
  <si>
    <t>הוצאות ישירות שאינן מסוג עמלת ניהול חיצוני</t>
  </si>
  <si>
    <t>1. סך הכל עמלות קנייה ומכירה של ניירות ערך סחירים</t>
  </si>
  <si>
    <t>א. סך עמלות קנייה ומכירה של ניירות ערך סחירים לצדדים קשורים</t>
  </si>
  <si>
    <t>ב. סך עמלות קנייה ומכירה של ניירות ערך סחירים לצדדים שאינם קשורים</t>
  </si>
  <si>
    <t>2. סך הכל דמי שמירה בשל ניירות ערך סחירים וכל עמלה שגובה מי שמבצע את משמרות ניירות הערך (קסטודיאן)</t>
  </si>
  <si>
    <t>א. סך עמלות קסטודיאן לצדדים קשורים</t>
  </si>
  <si>
    <t>ב. סך עמלות קסטודיאן לצדדים שאינם קשורים</t>
  </si>
  <si>
    <t>3 . סך הכל הוצאות הנובעות מהשקעות לא סחירות</t>
  </si>
  <si>
    <t>א. הוצאה הנובעת מהשקעה בניירות ערך לא סחירים או ממתן הלוואה למי שאינו עמית או מבוטח</t>
  </si>
  <si>
    <t>ב. הוצאה הנובעת מהשקעה בזכויות במקרקעין</t>
  </si>
  <si>
    <t>4 . מסים החלים על משקיע מוסדי, על נכסיו, על הכנסותיו ועל עסקאות שנעשו בנכסיו</t>
  </si>
  <si>
    <t>5. סך הוצאות בעד ניהול תביעות</t>
  </si>
  <si>
    <t>6 . סך הוצאות בעד מתן משכנתאות</t>
  </si>
  <si>
    <t>7. סך הכל הוצאות ישירות שאינן מסוג עמלת ניהול חיצוני (סכום סעיפים 1 עד 6)</t>
  </si>
  <si>
    <t>8. שווי ממוצע של נכסי הקופה או המסלול (ממוצע פשוט של סעיפים 8 א. ו - 8 ב.)</t>
  </si>
  <si>
    <t>א. השווי המשוערך של נכסי הקופה או המסלול נכון ליום 31 בדצמבר של שנת הכספים שהסתיימה ב 2025</t>
  </si>
  <si>
    <t>*</t>
  </si>
  <si>
    <t>ב. השווי המשוערך של נכסי הקופה או המסלול נכון ליום 31 בדצמבר של שנת הכספים שהסתיימה ב 2024</t>
  </si>
  <si>
    <t>9. שיעור שנתי של הוצאות ישירות שאינן מסוג עמלת ניהול חיצוני (חלוקה של סעיף 7 בסעיף 8)</t>
  </si>
  <si>
    <t>הוצאות ישירות מסוג עמלת ניהול חיצוני</t>
  </si>
  <si>
    <t xml:space="preserve">10 . סך דמי ניהול משתנים – החלק מתשלום עמלת ניהול חיצוני שנגזר מתשואת הנכסים </t>
  </si>
  <si>
    <t>11. סהכ הוצאות ישירות מסוג "עמלת ניהול חיצוני" (סכום סעיפים 11 א. עד 11 ט.)</t>
  </si>
  <si>
    <t>א. סך תשלומים הנובעים מהשקעה בקרנות השקעה בישראל</t>
  </si>
  <si>
    <t>ב. סך תשלומים הנובעים מהשקעה בקרנות השקעה בחול</t>
  </si>
  <si>
    <t>ג. סך תשלומים למנהלי תיקים ישראלים בגין השקעה בחול</t>
  </si>
  <si>
    <t>ד. סך תשלומים למנהלי תיקים זרים</t>
  </si>
  <si>
    <t>ה. סך תשלומים בגין השקעה בקרנות סל כאשר 75 אחוזים לפחות מנכסי הקרן הם נכסים שהונפקו במדינת ישראל</t>
  </si>
  <si>
    <t>לפי מדדים שעליהם הורה הממונה ובתנאים שהורה</t>
  </si>
  <si>
    <t>ו. סך תשלומים בגין השקעה בקרנות סל כאשר 75 אחוזים לפחות מנכסי הקרן הם נכסים שלא הונפקו במדינת</t>
  </si>
  <si>
    <t>ישראל ואינם נסחרים או מוחזקים בה</t>
  </si>
  <si>
    <t>ז. סך תשלומים בגין השקעה בקרנות נאמנות ישראליות כאשר 75 אחוזים לפחות מנכסי הקרן מושקעים בנכסים שלא</t>
  </si>
  <si>
    <t>הונפקו במדינת ישראל ואינם נסחרים או מוחזקים בה</t>
  </si>
  <si>
    <t>ח. סך תשלומים בגין השקעה בקרנות נאמנות זרות כאשר 75 אחוזים לפחות מנכסי הקרן מושקעים בנכסים שלא</t>
  </si>
  <si>
    <t>ט. סך תשלומים בגין השקעה בקרן טכנולוגיה עילית</t>
  </si>
  <si>
    <t>12. שיעור עמלת ניהול חיצוני בפועל  לפני החזר, ככל שבוצע (חלוקה של סעיף 11 בסעיף 8.ב)</t>
  </si>
  <si>
    <t>13. שיעור מגבלת עמלת ניהול חיצוני שהמשקיע המוסדי הצהיר עליה עבור שנת הכספים שהסתיימה 2025</t>
  </si>
  <si>
    <t>14. ההפרש בין שיעור מגבלת עמלת ניהול חיצוני מוצהרת לבין שיעור  עמלת ניהול חיצוני בפועל (סעיף 13 פחות סעיף 12)</t>
  </si>
  <si>
    <t>15.א סכום שהוחזר לחוסכים (אם הוחזר)</t>
  </si>
  <si>
    <t>15.ב שיעור עמלת ניהול חיצוני בפועל לאחר החזר, (חלוקה של התוצאה של סעיף 11 בניכוי סעיף 15א, בסעיף 8.ב)</t>
  </si>
  <si>
    <t>סך הכל הוצאות ישירות בפועל (למעט דמי ניהול משתנים כאמור בסעיף 10)</t>
  </si>
  <si>
    <t>16. סך כל הוצאות ישירות (סכום של סעיף 7 וסעיף 11 בניכוי סעיף 15א)</t>
  </si>
  <si>
    <t>17. שיעור סך ההוצאות הישירות מתוך יתרת נכסים ממוצעת (חלוקה של סעיף 16 בסעיף 8)</t>
  </si>
  <si>
    <t>סך הכל הוצאות ישירות (לצורך חישוב שיעור עלות שנתית צפויה)</t>
  </si>
  <si>
    <t xml:space="preserve">18. שיעור מגבלת עמלת ניהול חיצוני שהמשקיע המוסדי הצהיר עליה בהתאם לתקנה 2א לתקנות הוצאות ישירות עבור </t>
  </si>
  <si>
    <t>שנת הכספים הבאה 2026</t>
  </si>
  <si>
    <t>19. שיעור הוצאות ישירות (סכום של סעיף 9 וסעיף 18)</t>
  </si>
  <si>
    <t>סעיף 12 במונחים שנתיים- בקרה למול מגבלת הדירקטוריון</t>
  </si>
  <si>
    <t>עמי גמל להשקעה כללי</t>
  </si>
  <si>
    <t xml:space="preserve">עמי גמל להשקעה מסלול אגח משולב מניות </t>
  </si>
  <si>
    <t>עמי גמל להשקעה מניות</t>
  </si>
  <si>
    <t>עמ''י קופת גמל להשקעה מסלול עוקב מדד S&amp;P 500</t>
  </si>
  <si>
    <t>ברוקארז' - עמלות קנייה ומכירה בגין ביצוע עסקאות בניירות ערך סחירים</t>
  </si>
  <si>
    <t>צדדים קשורים</t>
  </si>
  <si>
    <t>(1)</t>
  </si>
  <si>
    <t>ברוקר IBI</t>
  </si>
  <si>
    <t>צדדים שאינם קשורים</t>
  </si>
  <si>
    <t>בנק לאומי</t>
  </si>
  <si>
    <t>(2)</t>
  </si>
  <si>
    <t>ברוקר אקסלנס</t>
  </si>
  <si>
    <t>(3)</t>
  </si>
  <si>
    <t>GLOBAL CITI NY</t>
  </si>
  <si>
    <t>(4)</t>
  </si>
  <si>
    <t>מיטב 5018</t>
  </si>
  <si>
    <t>(5)</t>
  </si>
  <si>
    <t>LEADER</t>
  </si>
  <si>
    <t>סך עמלות ברוקראז'</t>
  </si>
  <si>
    <t>עמלות קסטודיאן</t>
  </si>
  <si>
    <t>סך עמלות קסטודיאן</t>
  </si>
  <si>
    <t>הוצאה הנובעת מהשקעה בניירות ערך לא סחירים או ממתן הלוואה</t>
  </si>
  <si>
    <t>סך הוצאות הנובעות מהשקעה בניירות ערך לא סחירים או ממתן הלוואה</t>
  </si>
  <si>
    <t>הוצאה הנובעת מהשקעה בזכויות מקרקעין</t>
  </si>
  <si>
    <t>סך הוצאות הנובעות מהשקעה בזכויות מקרקעין</t>
  </si>
  <si>
    <t>מסים החלים על הנכסים, ההכנסות והעסקאות</t>
  </si>
  <si>
    <t>דמי ביטוח בעד ביטוח משנה</t>
  </si>
  <si>
    <t>סך הכל תשלומים למבטחי משנה</t>
  </si>
  <si>
    <t>הוצאה הנובעת בעד ניהול תביעה או תובענה</t>
  </si>
  <si>
    <t>סך הוצאות הנובעות בעד ניהול תביעה או תובענה</t>
  </si>
  <si>
    <t>הוצאה הנובעת ממתן משכנתא</t>
  </si>
  <si>
    <t>סך הוצאות בעד מתן משכנתאות</t>
  </si>
  <si>
    <t>סך הכל עמלות והוצאות שאינן עמלות ניהול חיצוני</t>
  </si>
  <si>
    <t>תשלום הנובע מהשקעה בקרנות השקעה בישראל</t>
  </si>
  <si>
    <t>סך תשלומים הנובעים מהשקעה בקרנות השקעה בישראל</t>
  </si>
  <si>
    <t>תשלום הנובע מהשקעה בקרנות השקעה בחול</t>
  </si>
  <si>
    <t>סך תשלומים הנובעים מהשקעה בקרנות השקעה בחול</t>
  </si>
  <si>
    <t>תשלום למנהל תיקים ישראלי</t>
  </si>
  <si>
    <t>סך תשלומים למנהלי תיקים ישראליים</t>
  </si>
  <si>
    <t>תשלום למנהל תיקים זר</t>
  </si>
  <si>
    <t>סך תשלום למנהלי תיקים זרים</t>
  </si>
  <si>
    <t>סך תשלומים בגין השקעה בקרן סל כאשר %75 לפחות מנכסי הקרן הם נכסים</t>
  </si>
  <si>
    <t>שלא הונפקו במדינת ישראל ואינם נסחרים או מוחזקים בה</t>
  </si>
  <si>
    <t>מגדל קרנות נאמנות בע"מ</t>
  </si>
  <si>
    <t>מור ניהול קרנות נאמנות בע"מ</t>
  </si>
  <si>
    <t>State Street Corp</t>
  </si>
  <si>
    <t xml:space="preserve">BlackRock  Asset Managment </t>
  </si>
  <si>
    <t>Vanguard Group</t>
  </si>
  <si>
    <t>מיטב תכלית קרנות נאמנות בע"מ</t>
  </si>
  <si>
    <t>קסם קרנות נאמנות בע"מ</t>
  </si>
  <si>
    <t>הראל קרנות נאמנות בע"מ</t>
  </si>
  <si>
    <t>ילין לפידות ניהול קרנות נאמנות</t>
  </si>
  <si>
    <t>BlackRock  Asset Managment ireland</t>
  </si>
  <si>
    <t>S&amp;P 500</t>
  </si>
  <si>
    <t>Van Eck ETF</t>
  </si>
  <si>
    <t xml:space="preserve">Invesco investment management limited </t>
  </si>
  <si>
    <t>Invesco investment management limited</t>
  </si>
  <si>
    <t>LYXOR ETF</t>
  </si>
  <si>
    <t>WisdomTree</t>
  </si>
  <si>
    <t>סך תשלום למנהלי קרנות סל</t>
  </si>
  <si>
    <t>סך תשלומים בגין השקעה בקרן סל כאשר 75% לפחות מנכסי הקרן הם נכסים</t>
  </si>
  <si>
    <t>שהונפקו במדינת ישראל לפי מדדים שעליהם הורה הממונה ובתנאים שהורה</t>
  </si>
  <si>
    <t>מור ניהול קרנות נאמנות (2013) בע"מ</t>
  </si>
  <si>
    <t>תשלום בגין השקעה בקרנות נאמנות ישראליות כאשר 75% לפחות מנכסי</t>
  </si>
  <si>
    <t xml:space="preserve">הקרן מושקעים בנכסים שלא הונפקו במדינת ישראל ואינם נסחרים או מוחזקים בה </t>
  </si>
  <si>
    <t>סך תשלומים למנהלי קרנות נאמנות ישראליות</t>
  </si>
  <si>
    <t>תשלום בגין השקעה בקרנות נאמנות זרות כאשר 75% לפחות מנכסי הקרן</t>
  </si>
  <si>
    <t>מושקעים בנכסים שלא הונפקו במדינת ישראל ואינם נסחרים או מוחזקים בה</t>
  </si>
  <si>
    <t>סך תשלומים בגין השקעה בקרנות נאמנות זרות</t>
  </si>
  <si>
    <t>תשלומים בגין השקעה בקרן טכנולוגיה עילית</t>
  </si>
  <si>
    <t>סך תשלום בגין השקעה בקרן טכנולוגיה עילית</t>
  </si>
  <si>
    <t>סך הכל עמלות ניהול חיצוני</t>
  </si>
  <si>
    <t>תשלום של דמי ניהול משתנים</t>
  </si>
  <si>
    <t>סך דמי ניהול משתנים</t>
  </si>
  <si>
    <t>סך הכל נכסים לסוף שנה קודמת</t>
  </si>
  <si>
    <t>נספח 1 סך ההוצאות הישירות ששולמו בעד כל סוג של הוצאה ישירה לתקופה המסתיימת ביום 31/12/25</t>
  </si>
  <si>
    <t>נספח 1 סך ההוצאות הישירות ששולמו בעד כל סוג של הוצאה ישירה לתקופה המסתיימת ביום -31/12/25</t>
  </si>
  <si>
    <t>נספח 2 פרוט עמלות והוצאות שאינן עמלות ניהול חיצוני לתקופה המסתיימת ביום - 31/12/2025</t>
  </si>
  <si>
    <t>נספח 3 - פירוט עמלות ניהול חיצוני לתקופה המסתיימת ביום - 31/12/2025</t>
  </si>
  <si>
    <t>עמ''י-חברה לניהול קופ"ג ענפיות בע"מ - קופת גמל להשקעה</t>
  </si>
  <si>
    <t>גוף/יחיד א'</t>
  </si>
  <si>
    <t>גוף/יחיד ב'</t>
  </si>
  <si>
    <t>גוף/יחיד ג'</t>
  </si>
  <si>
    <t>גוף/יחיד ד'</t>
  </si>
  <si>
    <t>גוף/יחיד ה</t>
  </si>
  <si>
    <t xml:space="preserve">*מסלול S&amp;P החל לפעול בחודש אוגוסט 2024, לפיכך הוחל סעיף 1א (1) (ג) (2) לחוזר הוצאות ישירות לעניין שווי הנכסים בסעיפים השונים.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</si>
</sst>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</numFmts>
  <fonts count="2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u/>
      <sz val="12"/>
      <color rgb="FF0000FF"/>
      <name val="Calibri"/>
      <family val="2"/>
    </font>
    <font>
      <sz val="14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readingOrder="1"/>
    </xf>
    <xf numFmtId="164" fontId="2" fillId="0" borderId="0" xfId="1" applyFont="1" applyFill="1"/>
    <xf numFmtId="0" fontId="3" fillId="0" borderId="0" xfId="0" applyFont="1" applyAlignment="1">
      <alignment horizontal="right" readingOrder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readingOrder="1"/>
    </xf>
    <xf numFmtId="0" fontId="2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2"/>
    </xf>
    <xf numFmtId="164" fontId="3" fillId="0" borderId="0" xfId="1" applyFont="1" applyFill="1" applyAlignment="1">
      <alignment horizontal="center" vertical="center"/>
    </xf>
    <xf numFmtId="0" fontId="5" fillId="0" borderId="0" xfId="0" applyFont="1" applyAlignment="1">
      <alignment horizontal="right" readingOrder="2"/>
    </xf>
    <xf numFmtId="164" fontId="5" fillId="0" borderId="0" xfId="1" applyFont="1" applyFill="1" applyAlignment="1">
      <alignment horizontal="center" vertical="center"/>
    </xf>
    <xf numFmtId="165" fontId="2" fillId="0" borderId="0" xfId="1" applyNumberFormat="1" applyFont="1" applyFill="1"/>
    <xf numFmtId="10" fontId="2" fillId="0" borderId="0" xfId="0" applyNumberFormat="1" applyFont="1"/>
    <xf numFmtId="10" fontId="2" fillId="0" borderId="0" xfId="2" applyNumberFormat="1" applyFont="1" applyFill="1"/>
    <xf numFmtId="0" fontId="6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0" fontId="7" fillId="0" borderId="0" xfId="0" applyFont="1"/>
    <xf numFmtId="0" fontId="7" fillId="0" borderId="0" xfId="0" applyFont="1" applyAlignment="1">
      <alignment horizontal="right" readingOrder="2"/>
    </xf>
    <xf numFmtId="0" fontId="5" fillId="0" borderId="0" xfId="0" applyFont="1" applyAlignment="1">
      <alignment horizontal="right" readingOrder="1"/>
    </xf>
    <xf numFmtId="164" fontId="8" fillId="0" borderId="0" xfId="1" applyFont="1" applyFill="1" applyAlignment="1">
      <alignment horizontal="center"/>
    </xf>
    <xf numFmtId="164" fontId="8" fillId="0" borderId="0" xfId="1" applyFont="1" applyFill="1"/>
    <xf numFmtId="10" fontId="9" fillId="0" borderId="0" xfId="2" applyNumberFormat="1" applyFont="1" applyFill="1"/>
    <xf numFmtId="10" fontId="8" fillId="0" borderId="0" xfId="2" applyNumberFormat="1" applyFont="1" applyFill="1"/>
    <xf numFmtId="164" fontId="9" fillId="0" borderId="0" xfId="1" applyFont="1" applyFill="1"/>
    <xf numFmtId="43" fontId="10" fillId="0" borderId="0" xfId="0" applyNumberFormat="1" applyFont="1"/>
    <xf numFmtId="164" fontId="10" fillId="0" borderId="0" xfId="1" applyFont="1" applyFill="1"/>
    <xf numFmtId="164" fontId="10" fillId="0" borderId="0" xfId="1" applyFont="1" applyFill="1" applyAlignment="1">
      <alignment horizontal="center"/>
    </xf>
    <xf numFmtId="10" fontId="11" fillId="0" borderId="0" xfId="2" applyNumberFormat="1" applyFont="1" applyFill="1"/>
    <xf numFmtId="43" fontId="2" fillId="0" borderId="0" xfId="0" applyNumberFormat="1" applyFont="1"/>
    <xf numFmtId="10" fontId="10" fillId="0" borderId="0" xfId="2" applyNumberFormat="1" applyFont="1" applyFill="1"/>
    <xf numFmtId="164" fontId="11" fillId="0" borderId="0" xfId="1" applyFont="1" applyFill="1"/>
    <xf numFmtId="164" fontId="12" fillId="0" borderId="0" xfId="1" applyFont="1" applyFill="1" applyAlignment="1">
      <alignment horizontal="center"/>
    </xf>
    <xf numFmtId="164" fontId="12" fillId="0" borderId="0" xfId="1" applyFont="1" applyFill="1"/>
    <xf numFmtId="0" fontId="6" fillId="0" borderId="0" xfId="0" applyFont="1"/>
    <xf numFmtId="165" fontId="12" fillId="0" borderId="0" xfId="1" applyNumberFormat="1" applyFont="1" applyFill="1"/>
    <xf numFmtId="0" fontId="12" fillId="0" borderId="0" xfId="0" applyFont="1"/>
    <xf numFmtId="14" fontId="13" fillId="0" borderId="0" xfId="0" applyNumberFormat="1" applyFont="1"/>
    <xf numFmtId="165" fontId="13" fillId="0" borderId="0" xfId="1" applyNumberFormat="1" applyFont="1" applyFill="1"/>
    <xf numFmtId="10" fontId="12" fillId="0" borderId="0" xfId="2" applyNumberFormat="1" applyFont="1" applyFill="1"/>
    <xf numFmtId="0" fontId="14" fillId="0" borderId="0" xfId="0" applyFont="1"/>
    <xf numFmtId="0" fontId="7" fillId="0" borderId="0" xfId="0" applyFont="1" applyAlignment="1">
      <alignment horizontal="right"/>
    </xf>
    <xf numFmtId="164" fontId="7" fillId="0" borderId="0" xfId="1" applyFont="1"/>
    <xf numFmtId="0" fontId="5" fillId="0" borderId="0" xfId="0" applyFont="1"/>
    <xf numFmtId="0" fontId="7" fillId="0" borderId="0" xfId="0" applyFont="1" applyAlignment="1">
      <alignment horizontal="right" vertical="center"/>
    </xf>
    <xf numFmtId="164" fontId="7" fillId="0" borderId="0" xfId="1" applyFont="1" applyAlignment="1">
      <alignment horizontal="center" vertical="center"/>
    </xf>
    <xf numFmtId="0" fontId="15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64" fontId="5" fillId="0" borderId="0" xfId="1" applyFont="1" applyAlignment="1">
      <alignment horizontal="center" vertical="center"/>
    </xf>
    <xf numFmtId="0" fontId="16" fillId="0" borderId="0" xfId="0" applyFont="1"/>
    <xf numFmtId="0" fontId="9" fillId="0" borderId="0" xfId="0" applyFont="1" applyAlignment="1">
      <alignment horizontal="center"/>
    </xf>
    <xf numFmtId="164" fontId="9" fillId="0" borderId="0" xfId="1" applyFont="1"/>
    <xf numFmtId="0" fontId="14" fillId="0" borderId="0" xfId="0" applyFont="1" applyAlignment="1">
      <alignment horizontal="center"/>
    </xf>
    <xf numFmtId="164" fontId="14" fillId="0" borderId="0" xfId="1" applyFont="1"/>
    <xf numFmtId="0" fontId="14" fillId="0" borderId="0" xfId="0" applyFont="1" applyAlignment="1">
      <alignment horizontal="right"/>
    </xf>
    <xf numFmtId="0" fontId="15" fillId="0" borderId="0" xfId="0" applyFont="1"/>
    <xf numFmtId="164" fontId="15" fillId="0" borderId="0" xfId="1" applyFont="1"/>
    <xf numFmtId="43" fontId="7" fillId="0" borderId="0" xfId="0" applyNumberFormat="1" applyFont="1"/>
    <xf numFmtId="164" fontId="5" fillId="0" borderId="0" xfId="1" applyFont="1"/>
    <xf numFmtId="0" fontId="4" fillId="0" borderId="0" xfId="0" applyFont="1" applyAlignment="1">
      <alignment horizontal="center"/>
    </xf>
    <xf numFmtId="0" fontId="4" fillId="0" borderId="0" xfId="0" applyFont="1"/>
    <xf numFmtId="164" fontId="17" fillId="0" borderId="0" xfId="1" applyFont="1" applyFill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164" fontId="15" fillId="0" borderId="0" xfId="1" applyFont="1" applyAlignment="1">
      <alignment horizontal="center" vertical="center"/>
    </xf>
    <xf numFmtId="164" fontId="19" fillId="0" borderId="0" xfId="1" applyFont="1" applyFill="1" applyAlignment="1">
      <alignment horizontal="center" vertical="center"/>
    </xf>
    <xf numFmtId="164" fontId="18" fillId="0" borderId="0" xfId="1" applyFont="1" applyFill="1" applyAlignment="1">
      <alignment horizontal="right" vertical="center"/>
    </xf>
    <xf numFmtId="164" fontId="19" fillId="0" borderId="0" xfId="1" applyFont="1" applyFill="1"/>
    <xf numFmtId="0" fontId="5" fillId="0" borderId="0" xfId="0" applyFont="1" applyAlignment="1">
      <alignment horizontal="right" vertical="center"/>
    </xf>
    <xf numFmtId="164" fontId="19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18" fillId="0" borderId="0" xfId="1" applyFont="1" applyFill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164" fontId="18" fillId="0" borderId="0" xfId="1" applyFont="1" applyFill="1"/>
    <xf numFmtId="0" fontId="18" fillId="0" borderId="0" xfId="0" applyFont="1" applyAlignment="1">
      <alignment horizontal="right" vertical="center"/>
    </xf>
    <xf numFmtId="164" fontId="19" fillId="0" borderId="0" xfId="1" applyFont="1" applyFill="1" applyAlignment="1">
      <alignment horizontal="right" vertical="center"/>
    </xf>
    <xf numFmtId="165" fontId="15" fillId="0" borderId="0" xfId="1" applyNumberFormat="1" applyFont="1" applyFill="1"/>
    <xf numFmtId="164" fontId="6" fillId="0" borderId="0" xfId="1" applyFont="1" applyFill="1"/>
    <xf numFmtId="10" fontId="6" fillId="0" borderId="0" xfId="2" applyNumberFormat="1" applyFont="1" applyFill="1"/>
    <xf numFmtId="0" fontId="2" fillId="0" borderId="0" xfId="0" applyFon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491B2-2C7C-4A55-B6F8-98325C21F33D}">
  <sheetPr>
    <tabColor theme="4" tint="0.79998168889431442"/>
    <pageSetUpPr fitToPage="1"/>
  </sheetPr>
  <dimension ref="A1:I71"/>
  <sheetViews>
    <sheetView showGridLines="0" rightToLeft="1" tabSelected="1" zoomScale="90" zoomScaleNormal="90" zoomScaleSheetLayoutView="80" workbookViewId="0">
      <pane ySplit="4" topLeftCell="A5" activePane="bottomLeft" state="frozen"/>
      <selection activeCell="D51" sqref="D51"/>
      <selection pane="bottomLeft" activeCell="H2" sqref="H2"/>
    </sheetView>
  </sheetViews>
  <sheetFormatPr defaultColWidth="9.125" defaultRowHeight="15" x14ac:dyDescent="0.25"/>
  <cols>
    <col min="1" max="1" width="2.75" style="1" customWidth="1"/>
    <col min="2" max="2" width="5.75" style="2" customWidth="1"/>
    <col min="3" max="3" width="89.125" style="1" customWidth="1"/>
    <col min="4" max="4" width="10.875" style="3" customWidth="1"/>
    <col min="5" max="16384" width="9.125" style="1"/>
  </cols>
  <sheetData>
    <row r="1" spans="1:9" x14ac:dyDescent="0.25">
      <c r="A1" s="1" t="s">
        <v>0</v>
      </c>
    </row>
    <row r="2" spans="1:9" ht="18" customHeight="1" x14ac:dyDescent="0.3">
      <c r="B2" s="4" t="s">
        <v>128</v>
      </c>
      <c r="C2" s="5"/>
    </row>
    <row r="3" spans="1:9" ht="18" customHeight="1" x14ac:dyDescent="0.3">
      <c r="B3" s="6"/>
    </row>
    <row r="4" spans="1:9" ht="18" customHeight="1" x14ac:dyDescent="0.3">
      <c r="B4" s="8" t="s">
        <v>124</v>
      </c>
      <c r="C4" s="5"/>
      <c r="D4" s="9" t="s">
        <v>1</v>
      </c>
    </row>
    <row r="5" spans="1:9" ht="8.25" customHeight="1" x14ac:dyDescent="0.25">
      <c r="B5" s="10"/>
      <c r="C5" s="5"/>
      <c r="D5" s="11"/>
      <c r="E5" s="11"/>
      <c r="I5" s="11"/>
    </row>
    <row r="6" spans="1:9" ht="18" customHeight="1" x14ac:dyDescent="0.25">
      <c r="B6" s="19" t="s">
        <v>2</v>
      </c>
    </row>
    <row r="7" spans="1:9" ht="18" customHeight="1" x14ac:dyDescent="0.25">
      <c r="B7" s="7" t="s">
        <v>3</v>
      </c>
      <c r="D7" s="81">
        <f>SUM(D8:D9)</f>
        <v>13.441174487000005</v>
      </c>
    </row>
    <row r="8" spans="1:9" ht="18" customHeight="1" x14ac:dyDescent="0.25">
      <c r="C8" s="1" t="s">
        <v>4</v>
      </c>
      <c r="D8" s="3">
        <f>'גמל להשקעה אגח משולב מניות'!D8+'גמל להשקעה מניות'!D8+'גמל להשקעה כללי'!D8+'גמל להשקעה S&amp;P 500'!D8</f>
        <v>1.8437589999999997E-2</v>
      </c>
    </row>
    <row r="9" spans="1:9" ht="18" customHeight="1" x14ac:dyDescent="0.25">
      <c r="C9" s="1" t="s">
        <v>5</v>
      </c>
      <c r="D9" s="3">
        <f>'גמל להשקעה אגח משולב מניות'!D9+'גמל להשקעה מניות'!D9+'גמל להשקעה כללי'!D9+'גמל להשקעה S&amp;P 500'!D9</f>
        <v>13.422736897000005</v>
      </c>
    </row>
    <row r="10" spans="1:9" ht="8.25" customHeight="1" x14ac:dyDescent="0.25">
      <c r="B10" s="10"/>
      <c r="C10" s="5"/>
      <c r="D10" s="11"/>
      <c r="E10" s="11"/>
      <c r="I10" s="11"/>
    </row>
    <row r="11" spans="1:9" ht="18" customHeight="1" x14ac:dyDescent="0.25">
      <c r="B11" s="7" t="s">
        <v>6</v>
      </c>
      <c r="D11" s="81">
        <v>0</v>
      </c>
    </row>
    <row r="12" spans="1:9" ht="18" customHeight="1" x14ac:dyDescent="0.25">
      <c r="C12" s="2" t="s">
        <v>7</v>
      </c>
      <c r="D12" s="3">
        <v>0</v>
      </c>
    </row>
    <row r="13" spans="1:9" ht="18" customHeight="1" x14ac:dyDescent="0.25">
      <c r="C13" s="2" t="s">
        <v>8</v>
      </c>
      <c r="D13" s="3">
        <v>0</v>
      </c>
    </row>
    <row r="14" spans="1:9" ht="8.25" customHeight="1" x14ac:dyDescent="0.25">
      <c r="B14" s="10"/>
      <c r="C14" s="5"/>
      <c r="D14" s="11">
        <v>0</v>
      </c>
      <c r="E14" s="11"/>
      <c r="I14" s="11"/>
    </row>
    <row r="15" spans="1:9" ht="18" customHeight="1" x14ac:dyDescent="0.25">
      <c r="B15" s="7" t="s">
        <v>9</v>
      </c>
      <c r="D15" s="3">
        <v>0</v>
      </c>
    </row>
    <row r="16" spans="1:9" ht="18" customHeight="1" x14ac:dyDescent="0.25">
      <c r="C16" s="2" t="s">
        <v>10</v>
      </c>
      <c r="D16" s="3">
        <v>0</v>
      </c>
    </row>
    <row r="17" spans="2:9" ht="18" customHeight="1" x14ac:dyDescent="0.25">
      <c r="C17" s="2" t="s">
        <v>11</v>
      </c>
      <c r="D17" s="3">
        <v>0</v>
      </c>
    </row>
    <row r="18" spans="2:9" ht="8.25" customHeight="1" x14ac:dyDescent="0.25">
      <c r="B18" s="10"/>
      <c r="C18" s="5"/>
      <c r="D18" s="11"/>
      <c r="E18" s="11"/>
      <c r="I18" s="11"/>
    </row>
    <row r="19" spans="2:9" ht="18" customHeight="1" x14ac:dyDescent="0.25">
      <c r="B19" s="7" t="s">
        <v>12</v>
      </c>
      <c r="D19" s="81">
        <v>9.0419999999999998</v>
      </c>
    </row>
    <row r="20" spans="2:9" ht="8.25" customHeight="1" x14ac:dyDescent="0.25">
      <c r="B20" s="10"/>
      <c r="C20" s="5"/>
      <c r="D20" s="11"/>
      <c r="E20" s="11"/>
      <c r="I20" s="11"/>
    </row>
    <row r="21" spans="2:9" ht="18" customHeight="1" x14ac:dyDescent="0.25">
      <c r="B21" s="7" t="s">
        <v>13</v>
      </c>
      <c r="D21" s="3">
        <v>0</v>
      </c>
    </row>
    <row r="22" spans="2:9" ht="8.25" customHeight="1" x14ac:dyDescent="0.25">
      <c r="B22" s="10"/>
      <c r="C22" s="5"/>
      <c r="D22" s="11"/>
      <c r="E22" s="11"/>
      <c r="I22" s="11"/>
    </row>
    <row r="23" spans="2:9" ht="18" customHeight="1" x14ac:dyDescent="0.25">
      <c r="B23" s="7" t="s">
        <v>14</v>
      </c>
      <c r="D23" s="3">
        <v>0</v>
      </c>
    </row>
    <row r="24" spans="2:9" ht="8.25" customHeight="1" x14ac:dyDescent="0.25">
      <c r="B24" s="10"/>
      <c r="C24" s="5"/>
      <c r="D24" s="11"/>
      <c r="E24" s="11"/>
      <c r="I24" s="11"/>
    </row>
    <row r="25" spans="2:9" ht="18" customHeight="1" x14ac:dyDescent="0.25">
      <c r="B25" s="15" t="s">
        <v>15</v>
      </c>
      <c r="C25" s="34"/>
      <c r="D25" s="81">
        <v>22.483174487000007</v>
      </c>
    </row>
    <row r="26" spans="2:9" ht="8.25" customHeight="1" x14ac:dyDescent="0.25">
      <c r="B26" s="10"/>
      <c r="C26" s="5"/>
      <c r="D26" s="11"/>
      <c r="E26" s="11"/>
      <c r="I26" s="11"/>
    </row>
    <row r="27" spans="2:9" ht="18" customHeight="1" x14ac:dyDescent="0.25">
      <c r="B27" s="7" t="s">
        <v>16</v>
      </c>
      <c r="D27" s="12">
        <v>36938.727070000001</v>
      </c>
    </row>
    <row r="28" spans="2:9" ht="18" customHeight="1" x14ac:dyDescent="0.25">
      <c r="C28" s="1" t="s">
        <v>17</v>
      </c>
      <c r="D28" s="12">
        <v>48405.489119999998</v>
      </c>
    </row>
    <row r="29" spans="2:9" ht="18" customHeight="1" x14ac:dyDescent="0.25">
      <c r="C29" s="1" t="s">
        <v>19</v>
      </c>
      <c r="D29" s="12">
        <v>25471.96502</v>
      </c>
    </row>
    <row r="30" spans="2:9" ht="8.25" customHeight="1" x14ac:dyDescent="0.25">
      <c r="B30" s="10"/>
      <c r="C30" s="5"/>
      <c r="D30" s="11"/>
      <c r="E30" s="11"/>
      <c r="I30" s="11"/>
    </row>
    <row r="31" spans="2:9" ht="18" customHeight="1" x14ac:dyDescent="0.25">
      <c r="B31" s="7" t="s">
        <v>20</v>
      </c>
      <c r="D31" s="14">
        <v>6.0866132296312524E-4</v>
      </c>
    </row>
    <row r="32" spans="2:9" ht="8.25" customHeight="1" x14ac:dyDescent="0.25">
      <c r="B32" s="10"/>
      <c r="C32" s="5"/>
      <c r="D32" s="11"/>
      <c r="E32" s="11"/>
      <c r="I32" s="11"/>
    </row>
    <row r="33" spans="2:9" ht="18" customHeight="1" x14ac:dyDescent="0.25">
      <c r="B33" s="10" t="s">
        <v>21</v>
      </c>
    </row>
    <row r="34" spans="2:9" ht="18" customHeight="1" x14ac:dyDescent="0.25">
      <c r="B34" s="7" t="s">
        <v>22</v>
      </c>
      <c r="D34" s="3">
        <v>19.403915021392187</v>
      </c>
    </row>
    <row r="35" spans="2:9" ht="8.25" customHeight="1" x14ac:dyDescent="0.25">
      <c r="B35" s="10"/>
      <c r="C35" s="5"/>
      <c r="D35" s="11"/>
      <c r="E35" s="11"/>
      <c r="I35" s="11"/>
    </row>
    <row r="36" spans="2:9" ht="18" customHeight="1" x14ac:dyDescent="0.25">
      <c r="B36" s="15" t="s">
        <v>23</v>
      </c>
      <c r="C36" s="34"/>
      <c r="D36" s="81">
        <v>9.5764502930000006</v>
      </c>
    </row>
    <row r="37" spans="2:9" ht="18" customHeight="1" x14ac:dyDescent="0.25">
      <c r="C37" s="7" t="s">
        <v>24</v>
      </c>
      <c r="D37" s="3">
        <v>0</v>
      </c>
    </row>
    <row r="38" spans="2:9" ht="18" customHeight="1" x14ac:dyDescent="0.25">
      <c r="C38" s="7" t="s">
        <v>25</v>
      </c>
      <c r="D38" s="3">
        <v>0</v>
      </c>
    </row>
    <row r="39" spans="2:9" ht="18" customHeight="1" x14ac:dyDescent="0.25">
      <c r="C39" s="7" t="s">
        <v>26</v>
      </c>
      <c r="D39" s="3">
        <v>0</v>
      </c>
    </row>
    <row r="40" spans="2:9" ht="18" customHeight="1" x14ac:dyDescent="0.25">
      <c r="C40" s="7" t="s">
        <v>27</v>
      </c>
      <c r="D40" s="3">
        <v>0</v>
      </c>
    </row>
    <row r="41" spans="2:9" ht="18" customHeight="1" x14ac:dyDescent="0.25">
      <c r="C41" s="7" t="s">
        <v>28</v>
      </c>
      <c r="D41" s="3">
        <v>2.1408995480000002</v>
      </c>
    </row>
    <row r="42" spans="2:9" ht="18" customHeight="1" x14ac:dyDescent="0.25">
      <c r="C42" s="7" t="s">
        <v>29</v>
      </c>
      <c r="D42" s="3">
        <v>0</v>
      </c>
    </row>
    <row r="43" spans="2:9" ht="18" customHeight="1" x14ac:dyDescent="0.25">
      <c r="C43" s="7" t="s">
        <v>30</v>
      </c>
      <c r="D43" s="3">
        <v>7.4355507450000005</v>
      </c>
    </row>
    <row r="44" spans="2:9" ht="18" customHeight="1" x14ac:dyDescent="0.25">
      <c r="C44" s="7" t="s">
        <v>31</v>
      </c>
      <c r="D44" s="3">
        <v>0</v>
      </c>
    </row>
    <row r="45" spans="2:9" ht="18" customHeight="1" x14ac:dyDescent="0.25">
      <c r="C45" s="1" t="s">
        <v>32</v>
      </c>
      <c r="D45" s="3">
        <v>0</v>
      </c>
    </row>
    <row r="46" spans="2:9" ht="18" customHeight="1" x14ac:dyDescent="0.25">
      <c r="C46" s="1" t="s">
        <v>33</v>
      </c>
      <c r="D46" s="3">
        <v>0</v>
      </c>
    </row>
    <row r="47" spans="2:9" ht="18" customHeight="1" x14ac:dyDescent="0.25">
      <c r="C47" s="1" t="s">
        <v>34</v>
      </c>
      <c r="D47" s="3">
        <v>0</v>
      </c>
    </row>
    <row r="48" spans="2:9" ht="18" customHeight="1" x14ac:dyDescent="0.25">
      <c r="C48" s="1" t="s">
        <v>33</v>
      </c>
      <c r="D48" s="3">
        <v>0</v>
      </c>
    </row>
    <row r="49" spans="2:9" ht="18" customHeight="1" x14ac:dyDescent="0.25">
      <c r="C49" s="1" t="s">
        <v>35</v>
      </c>
      <c r="D49" s="3">
        <v>0</v>
      </c>
    </row>
    <row r="50" spans="2:9" ht="8.25" customHeight="1" x14ac:dyDescent="0.25">
      <c r="B50" s="10"/>
      <c r="C50" s="5"/>
      <c r="D50" s="11"/>
      <c r="E50" s="11"/>
      <c r="I50" s="11"/>
    </row>
    <row r="51" spans="2:9" ht="18" customHeight="1" x14ac:dyDescent="0.25">
      <c r="B51" s="7" t="s">
        <v>36</v>
      </c>
      <c r="D51" s="14">
        <v>3.7596040531151769E-4</v>
      </c>
    </row>
    <row r="52" spans="2:9" ht="18" customHeight="1" x14ac:dyDescent="0.25">
      <c r="B52" s="7" t="s">
        <v>37</v>
      </c>
      <c r="D52" s="14"/>
    </row>
    <row r="53" spans="2:9" ht="18" customHeight="1" x14ac:dyDescent="0.25">
      <c r="B53" s="7" t="s">
        <v>38</v>
      </c>
      <c r="D53" s="14"/>
    </row>
    <row r="54" spans="2:9" ht="8.25" customHeight="1" x14ac:dyDescent="0.25">
      <c r="B54" s="10"/>
      <c r="C54" s="5"/>
      <c r="D54" s="11"/>
      <c r="E54" s="11"/>
      <c r="I54" s="11"/>
    </row>
    <row r="55" spans="2:9" ht="18" customHeight="1" x14ac:dyDescent="0.25">
      <c r="B55" s="7" t="s">
        <v>39</v>
      </c>
      <c r="D55" s="3">
        <v>0</v>
      </c>
    </row>
    <row r="56" spans="2:9" ht="18" customHeight="1" x14ac:dyDescent="0.25">
      <c r="B56" s="7" t="s">
        <v>40</v>
      </c>
      <c r="D56" s="14">
        <v>3.7596040531151769E-4</v>
      </c>
    </row>
    <row r="57" spans="2:9" ht="8.25" customHeight="1" x14ac:dyDescent="0.25">
      <c r="B57" s="10"/>
      <c r="C57" s="5"/>
      <c r="D57" s="11"/>
      <c r="E57" s="11"/>
      <c r="I57" s="11"/>
    </row>
    <row r="58" spans="2:9" ht="18" customHeight="1" x14ac:dyDescent="0.25">
      <c r="B58" s="15" t="s">
        <v>41</v>
      </c>
    </row>
    <row r="59" spans="2:9" ht="18" customHeight="1" x14ac:dyDescent="0.25">
      <c r="B59" s="7" t="s">
        <v>42</v>
      </c>
      <c r="D59" s="3">
        <v>32.059624780000007</v>
      </c>
    </row>
    <row r="60" spans="2:9" ht="8.25" customHeight="1" x14ac:dyDescent="0.25">
      <c r="B60" s="10"/>
      <c r="C60" s="5"/>
      <c r="D60" s="11"/>
      <c r="E60" s="11"/>
      <c r="I60" s="11"/>
    </row>
    <row r="61" spans="2:9" ht="18" customHeight="1" x14ac:dyDescent="0.25">
      <c r="B61" s="7" t="s">
        <v>43</v>
      </c>
      <c r="D61" s="14">
        <v>8.6791363219544768E-4</v>
      </c>
    </row>
    <row r="62" spans="2:9" ht="8.25" customHeight="1" x14ac:dyDescent="0.25">
      <c r="B62" s="10"/>
      <c r="C62" s="5"/>
      <c r="D62" s="11"/>
      <c r="E62" s="11"/>
      <c r="I62" s="11"/>
    </row>
    <row r="63" spans="2:9" ht="18" customHeight="1" x14ac:dyDescent="0.25">
      <c r="B63" s="15" t="s">
        <v>44</v>
      </c>
    </row>
    <row r="64" spans="2:9" ht="18" customHeight="1" x14ac:dyDescent="0.25">
      <c r="B64" s="15" t="s">
        <v>45</v>
      </c>
      <c r="C64" s="34"/>
      <c r="D64" s="82"/>
    </row>
    <row r="65" spans="1:9" ht="18" customHeight="1" x14ac:dyDescent="0.25">
      <c r="B65" s="7" t="s">
        <v>46</v>
      </c>
    </row>
    <row r="66" spans="1:9" ht="18" customHeight="1" x14ac:dyDescent="0.25">
      <c r="B66" s="7" t="s">
        <v>47</v>
      </c>
      <c r="D66" s="14">
        <v>6.0866132296312524E-4</v>
      </c>
    </row>
    <row r="67" spans="1:9" ht="8.25" customHeight="1" x14ac:dyDescent="0.25">
      <c r="B67" s="10"/>
      <c r="C67" s="5"/>
      <c r="D67" s="11"/>
      <c r="E67" s="11"/>
      <c r="I67" s="11"/>
    </row>
    <row r="68" spans="1:9" x14ac:dyDescent="0.25">
      <c r="B68" s="7"/>
      <c r="D68" s="14"/>
    </row>
    <row r="69" spans="1:9" x14ac:dyDescent="0.25">
      <c r="B69" s="16"/>
      <c r="C69" s="7"/>
    </row>
    <row r="70" spans="1:9" ht="8.25" customHeight="1" x14ac:dyDescent="0.25">
      <c r="B70" s="10"/>
      <c r="C70" s="5"/>
      <c r="D70" s="11"/>
      <c r="E70" s="11"/>
      <c r="I70" s="11"/>
    </row>
    <row r="71" spans="1:9" ht="15.75" x14ac:dyDescent="0.25">
      <c r="A71" s="17"/>
      <c r="B71" s="18"/>
    </row>
  </sheetData>
  <pageMargins left="0.25" right="0.25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B9E29-21F3-4750-BFC1-A0E90830EBBF}">
  <sheetPr>
    <tabColor rgb="FF002060"/>
  </sheetPr>
  <dimension ref="B2:D68"/>
  <sheetViews>
    <sheetView showGridLines="0" rightToLeft="1" zoomScale="90" zoomScaleNormal="90" zoomScaleSheetLayoutView="90" workbookViewId="0">
      <pane ySplit="4" topLeftCell="A6" activePane="bottomLeft" state="frozen"/>
      <selection activeCell="D51" sqref="D51"/>
      <selection pane="bottomLeft" activeCell="D34" sqref="D34"/>
    </sheetView>
  </sheetViews>
  <sheetFormatPr defaultColWidth="9.125" defaultRowHeight="15" x14ac:dyDescent="0.25"/>
  <cols>
    <col min="1" max="1" width="2.75" style="1" customWidth="1"/>
    <col min="2" max="2" width="5.75" style="2" customWidth="1"/>
    <col min="3" max="3" width="88.5" style="1" customWidth="1"/>
    <col min="4" max="4" width="12.375" style="3" bestFit="1" customWidth="1"/>
    <col min="5" max="16384" width="9.125" style="1"/>
  </cols>
  <sheetData>
    <row r="2" spans="2:4" ht="18" customHeight="1" x14ac:dyDescent="0.3">
      <c r="B2" s="4" t="s">
        <v>49</v>
      </c>
      <c r="C2" s="5"/>
    </row>
    <row r="3" spans="2:4" ht="18" customHeight="1" x14ac:dyDescent="0.3">
      <c r="B3" s="6"/>
    </row>
    <row r="4" spans="2:4" ht="18" customHeight="1" x14ac:dyDescent="0.3">
      <c r="B4" s="8" t="s">
        <v>125</v>
      </c>
      <c r="C4" s="5"/>
      <c r="D4" s="9" t="s">
        <v>1</v>
      </c>
    </row>
    <row r="5" spans="2:4" ht="18" customHeight="1" x14ac:dyDescent="0.25">
      <c r="B5" s="10"/>
      <c r="C5" s="5"/>
      <c r="D5" s="11"/>
    </row>
    <row r="6" spans="2:4" ht="18" customHeight="1" x14ac:dyDescent="0.25">
      <c r="B6" s="19" t="s">
        <v>2</v>
      </c>
    </row>
    <row r="7" spans="2:4" ht="18" customHeight="1" x14ac:dyDescent="0.25">
      <c r="B7" s="7" t="s">
        <v>3</v>
      </c>
      <c r="D7" s="20">
        <f>SUM(D8:D9)</f>
        <v>5.0450644290000026</v>
      </c>
    </row>
    <row r="8" spans="2:4" ht="18" customHeight="1" x14ac:dyDescent="0.25">
      <c r="C8" s="1" t="s">
        <v>4</v>
      </c>
      <c r="D8" s="21">
        <v>1.1882719999999999E-2</v>
      </c>
    </row>
    <row r="9" spans="2:4" ht="18" customHeight="1" x14ac:dyDescent="0.25">
      <c r="C9" s="1" t="s">
        <v>5</v>
      </c>
      <c r="D9" s="21">
        <v>5.0331817090000026</v>
      </c>
    </row>
    <row r="10" spans="2:4" ht="18" customHeight="1" x14ac:dyDescent="0.25">
      <c r="D10" s="21"/>
    </row>
    <row r="11" spans="2:4" ht="18" customHeight="1" x14ac:dyDescent="0.25">
      <c r="B11" s="7" t="s">
        <v>6</v>
      </c>
      <c r="D11" s="20">
        <f>SUM(D12:D13)</f>
        <v>0</v>
      </c>
    </row>
    <row r="12" spans="2:4" ht="18" customHeight="1" x14ac:dyDescent="0.25">
      <c r="C12" s="2" t="s">
        <v>7</v>
      </c>
      <c r="D12" s="21">
        <v>0</v>
      </c>
    </row>
    <row r="13" spans="2:4" ht="18" customHeight="1" x14ac:dyDescent="0.25">
      <c r="C13" s="2" t="s">
        <v>8</v>
      </c>
      <c r="D13" s="21">
        <v>0</v>
      </c>
    </row>
    <row r="14" spans="2:4" ht="18" customHeight="1" x14ac:dyDescent="0.25">
      <c r="C14" s="2"/>
      <c r="D14" s="21"/>
    </row>
    <row r="15" spans="2:4" ht="18" customHeight="1" x14ac:dyDescent="0.25">
      <c r="B15" s="7" t="s">
        <v>9</v>
      </c>
      <c r="D15" s="20">
        <v>0</v>
      </c>
    </row>
    <row r="16" spans="2:4" ht="18" customHeight="1" x14ac:dyDescent="0.25">
      <c r="C16" s="2" t="s">
        <v>10</v>
      </c>
      <c r="D16" s="21">
        <v>0</v>
      </c>
    </row>
    <row r="17" spans="2:4" ht="18" customHeight="1" x14ac:dyDescent="0.25">
      <c r="C17" s="2" t="s">
        <v>11</v>
      </c>
      <c r="D17" s="21">
        <v>0</v>
      </c>
    </row>
    <row r="18" spans="2:4" ht="18" customHeight="1" x14ac:dyDescent="0.25">
      <c r="D18" s="21"/>
    </row>
    <row r="19" spans="2:4" ht="18" customHeight="1" x14ac:dyDescent="0.25">
      <c r="B19" s="7" t="s">
        <v>12</v>
      </c>
      <c r="D19" s="21">
        <v>8.0280000000000005</v>
      </c>
    </row>
    <row r="20" spans="2:4" ht="18" customHeight="1" x14ac:dyDescent="0.25">
      <c r="B20" s="7"/>
      <c r="D20" s="21"/>
    </row>
    <row r="21" spans="2:4" ht="18" customHeight="1" x14ac:dyDescent="0.25">
      <c r="B21" s="7" t="s">
        <v>13</v>
      </c>
      <c r="D21" s="21">
        <v>0</v>
      </c>
    </row>
    <row r="22" spans="2:4" ht="18" customHeight="1" x14ac:dyDescent="0.25">
      <c r="B22" s="7"/>
      <c r="D22" s="21"/>
    </row>
    <row r="23" spans="2:4" ht="18" customHeight="1" x14ac:dyDescent="0.25">
      <c r="B23" s="7" t="s">
        <v>14</v>
      </c>
      <c r="D23" s="21">
        <v>0</v>
      </c>
    </row>
    <row r="24" spans="2:4" ht="18" customHeight="1" x14ac:dyDescent="0.25">
      <c r="B24" s="7"/>
      <c r="D24" s="21"/>
    </row>
    <row r="25" spans="2:4" ht="18" customHeight="1" x14ac:dyDescent="0.25">
      <c r="B25" s="7" t="s">
        <v>15</v>
      </c>
      <c r="D25" s="21">
        <f>SUM(D7+D11+D15+D19+D21+D23)</f>
        <v>13.073064429000002</v>
      </c>
    </row>
    <row r="26" spans="2:4" ht="18" customHeight="1" x14ac:dyDescent="0.25">
      <c r="B26" s="7"/>
      <c r="D26" s="21"/>
    </row>
    <row r="27" spans="2:4" ht="18" customHeight="1" x14ac:dyDescent="0.25">
      <c r="B27" s="7" t="s">
        <v>16</v>
      </c>
      <c r="D27" s="21">
        <f>(D28+D29)/2</f>
        <v>19763.47539</v>
      </c>
    </row>
    <row r="28" spans="2:4" ht="18" customHeight="1" x14ac:dyDescent="0.25">
      <c r="C28" s="1" t="s">
        <v>17</v>
      </c>
      <c r="D28" s="21">
        <v>25561.030119999999</v>
      </c>
    </row>
    <row r="29" spans="2:4" ht="18" customHeight="1" x14ac:dyDescent="0.25">
      <c r="C29" s="1" t="s">
        <v>19</v>
      </c>
      <c r="D29" s="21">
        <v>13965.92066</v>
      </c>
    </row>
    <row r="30" spans="2:4" ht="18" customHeight="1" x14ac:dyDescent="0.25">
      <c r="D30" s="21"/>
    </row>
    <row r="31" spans="2:4" ht="18" customHeight="1" x14ac:dyDescent="0.25">
      <c r="B31" s="7" t="s">
        <v>20</v>
      </c>
      <c r="D31" s="22">
        <f>IFERROR(D25/D27,0)</f>
        <v>6.6147598896572422E-4</v>
      </c>
    </row>
    <row r="32" spans="2:4" ht="18" customHeight="1" x14ac:dyDescent="0.25">
      <c r="B32" s="7"/>
      <c r="D32" s="21"/>
    </row>
    <row r="33" spans="2:4" ht="18" customHeight="1" x14ac:dyDescent="0.25">
      <c r="B33" s="10" t="s">
        <v>21</v>
      </c>
      <c r="D33" s="21"/>
    </row>
    <row r="34" spans="2:4" ht="18" customHeight="1" x14ac:dyDescent="0.25">
      <c r="B34" s="7" t="s">
        <v>22</v>
      </c>
      <c r="D34" s="21">
        <v>6.572885880655404</v>
      </c>
    </row>
    <row r="35" spans="2:4" ht="18" customHeight="1" x14ac:dyDescent="0.25">
      <c r="B35" s="7"/>
      <c r="D35" s="21"/>
    </row>
    <row r="36" spans="2:4" ht="18" customHeight="1" x14ac:dyDescent="0.25">
      <c r="B36" s="7" t="s">
        <v>23</v>
      </c>
      <c r="D36" s="21">
        <f>SUM(D37:D49)</f>
        <v>3.5366227020000003</v>
      </c>
    </row>
    <row r="37" spans="2:4" ht="18" customHeight="1" x14ac:dyDescent="0.25">
      <c r="C37" s="7" t="s">
        <v>24</v>
      </c>
      <c r="D37" s="21">
        <v>0</v>
      </c>
    </row>
    <row r="38" spans="2:4" ht="18" customHeight="1" x14ac:dyDescent="0.25">
      <c r="C38" s="7" t="s">
        <v>25</v>
      </c>
      <c r="D38" s="21">
        <v>0</v>
      </c>
    </row>
    <row r="39" spans="2:4" ht="18" customHeight="1" x14ac:dyDescent="0.25">
      <c r="C39" s="7" t="s">
        <v>26</v>
      </c>
      <c r="D39" s="21">
        <v>0</v>
      </c>
    </row>
    <row r="40" spans="2:4" ht="18" customHeight="1" x14ac:dyDescent="0.25">
      <c r="C40" s="7" t="s">
        <v>27</v>
      </c>
      <c r="D40" s="21">
        <v>0</v>
      </c>
    </row>
    <row r="41" spans="2:4" ht="18" customHeight="1" x14ac:dyDescent="0.25">
      <c r="C41" s="7" t="s">
        <v>28</v>
      </c>
      <c r="D41" s="21">
        <v>0.97709659700000007</v>
      </c>
    </row>
    <row r="42" spans="2:4" ht="18" customHeight="1" x14ac:dyDescent="0.25">
      <c r="C42" s="7" t="s">
        <v>29</v>
      </c>
      <c r="D42" s="21">
        <v>0</v>
      </c>
    </row>
    <row r="43" spans="2:4" ht="18" customHeight="1" x14ac:dyDescent="0.25">
      <c r="C43" s="7" t="s">
        <v>30</v>
      </c>
      <c r="D43" s="21">
        <v>2.5595261050000002</v>
      </c>
    </row>
    <row r="44" spans="2:4" ht="18" customHeight="1" x14ac:dyDescent="0.25">
      <c r="C44" s="7" t="s">
        <v>31</v>
      </c>
      <c r="D44" s="21">
        <v>0</v>
      </c>
    </row>
    <row r="45" spans="2:4" ht="18" customHeight="1" x14ac:dyDescent="0.25">
      <c r="C45" s="1" t="s">
        <v>32</v>
      </c>
      <c r="D45" s="21">
        <v>0</v>
      </c>
    </row>
    <row r="46" spans="2:4" ht="18" customHeight="1" x14ac:dyDescent="0.25">
      <c r="C46" s="1" t="s">
        <v>33</v>
      </c>
      <c r="D46" s="21">
        <v>0</v>
      </c>
    </row>
    <row r="47" spans="2:4" ht="18" customHeight="1" x14ac:dyDescent="0.25">
      <c r="C47" s="1" t="s">
        <v>34</v>
      </c>
      <c r="D47" s="21">
        <v>0</v>
      </c>
    </row>
    <row r="48" spans="2:4" ht="18" customHeight="1" x14ac:dyDescent="0.25">
      <c r="C48" s="1" t="s">
        <v>33</v>
      </c>
      <c r="D48" s="21">
        <v>0</v>
      </c>
    </row>
    <row r="49" spans="2:4" ht="18" customHeight="1" x14ac:dyDescent="0.25">
      <c r="C49" s="1" t="s">
        <v>35</v>
      </c>
      <c r="D49" s="21">
        <v>0</v>
      </c>
    </row>
    <row r="50" spans="2:4" ht="18" customHeight="1" x14ac:dyDescent="0.25">
      <c r="D50" s="21"/>
    </row>
    <row r="51" spans="2:4" ht="18" customHeight="1" x14ac:dyDescent="0.25">
      <c r="B51" s="7" t="s">
        <v>36</v>
      </c>
      <c r="D51" s="22">
        <f>SUM(D37:D49)/D29</f>
        <v>2.5323233520359984E-4</v>
      </c>
    </row>
    <row r="52" spans="2:4" ht="18" customHeight="1" x14ac:dyDescent="0.25">
      <c r="B52" s="7" t="s">
        <v>37</v>
      </c>
      <c r="D52" s="23">
        <v>1.5E-3</v>
      </c>
    </row>
    <row r="53" spans="2:4" ht="18" customHeight="1" x14ac:dyDescent="0.25">
      <c r="B53" s="7" t="s">
        <v>38</v>
      </c>
      <c r="D53" s="22">
        <f>IFERROR(D52-D51,"")</f>
        <v>1.2467676647964002E-3</v>
      </c>
    </row>
    <row r="54" spans="2:4" ht="18" customHeight="1" x14ac:dyDescent="0.25">
      <c r="B54" s="7"/>
      <c r="D54" s="21"/>
    </row>
    <row r="55" spans="2:4" ht="18" customHeight="1" x14ac:dyDescent="0.25">
      <c r="B55" s="7" t="s">
        <v>39</v>
      </c>
      <c r="D55" s="21">
        <v>0</v>
      </c>
    </row>
    <row r="56" spans="2:4" ht="18" customHeight="1" x14ac:dyDescent="0.25">
      <c r="B56" s="7" t="s">
        <v>40</v>
      </c>
      <c r="D56" s="22">
        <f>IFERROR((SUM(D37:D49)-D55)/D29,0)</f>
        <v>2.5323233520359984E-4</v>
      </c>
    </row>
    <row r="57" spans="2:4" ht="18" customHeight="1" x14ac:dyDescent="0.25">
      <c r="B57" s="7"/>
      <c r="D57" s="21"/>
    </row>
    <row r="58" spans="2:4" ht="18" customHeight="1" x14ac:dyDescent="0.25">
      <c r="B58" s="15" t="s">
        <v>41</v>
      </c>
      <c r="D58" s="21"/>
    </row>
    <row r="59" spans="2:4" ht="18" customHeight="1" x14ac:dyDescent="0.25">
      <c r="B59" s="7" t="s">
        <v>42</v>
      </c>
      <c r="D59" s="24">
        <f>D25+SUM(D37:D49)-D55</f>
        <v>16.609687131000001</v>
      </c>
    </row>
    <row r="60" spans="2:4" ht="18" customHeight="1" x14ac:dyDescent="0.25">
      <c r="B60" s="7"/>
      <c r="D60" s="21"/>
    </row>
    <row r="61" spans="2:4" ht="18" customHeight="1" x14ac:dyDescent="0.25">
      <c r="B61" s="7" t="s">
        <v>43</v>
      </c>
      <c r="D61" s="22">
        <f>IFERROR(D59/D27,0)</f>
        <v>8.404233973648296E-4</v>
      </c>
    </row>
    <row r="62" spans="2:4" ht="18" customHeight="1" x14ac:dyDescent="0.25">
      <c r="B62" s="7"/>
      <c r="D62" s="21"/>
    </row>
    <row r="63" spans="2:4" ht="18" customHeight="1" x14ac:dyDescent="0.25">
      <c r="B63" s="15" t="s">
        <v>44</v>
      </c>
      <c r="D63" s="21"/>
    </row>
    <row r="64" spans="2:4" ht="18" customHeight="1" x14ac:dyDescent="0.25">
      <c r="B64" s="7" t="s">
        <v>45</v>
      </c>
      <c r="D64" s="23">
        <v>8.0000000000000004E-4</v>
      </c>
    </row>
    <row r="65" spans="2:4" ht="18" customHeight="1" x14ac:dyDescent="0.25">
      <c r="B65" s="7" t="s">
        <v>46</v>
      </c>
      <c r="D65" s="21"/>
    </row>
    <row r="66" spans="2:4" ht="18" customHeight="1" x14ac:dyDescent="0.25">
      <c r="B66" s="7" t="s">
        <v>47</v>
      </c>
      <c r="D66" s="22">
        <f>IFERROR(D31+D64,"יש להשלים את סעיף 18")</f>
        <v>1.4614759889657243E-3</v>
      </c>
    </row>
    <row r="68" spans="2:4" x14ac:dyDescent="0.25">
      <c r="B68" s="2" t="s">
        <v>48</v>
      </c>
    </row>
  </sheetData>
  <pageMargins left="0.7" right="0.7" top="0.75" bottom="0.75" header="0.3" footer="0.3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FC655-28E6-4996-B6D1-3D49B5852390}">
  <sheetPr>
    <tabColor rgb="FF002060"/>
  </sheetPr>
  <dimension ref="B2:D68"/>
  <sheetViews>
    <sheetView showGridLines="0" rightToLeft="1" zoomScale="90" zoomScaleNormal="90" zoomScaleSheetLayoutView="90" workbookViewId="0">
      <pane ySplit="4" topLeftCell="A6" activePane="bottomLeft" state="frozen"/>
      <selection activeCell="D51" sqref="D51"/>
      <selection pane="bottomLeft" activeCell="D34" sqref="D34"/>
    </sheetView>
  </sheetViews>
  <sheetFormatPr defaultColWidth="9.125" defaultRowHeight="15" x14ac:dyDescent="0.25"/>
  <cols>
    <col min="1" max="1" width="2.75" style="1" customWidth="1"/>
    <col min="2" max="2" width="5.75" style="2" customWidth="1"/>
    <col min="3" max="3" width="89.25" style="1" customWidth="1"/>
    <col min="4" max="4" width="11.25" style="3" customWidth="1"/>
    <col min="5" max="16384" width="9.125" style="1"/>
  </cols>
  <sheetData>
    <row r="2" spans="2:4" ht="18" customHeight="1" x14ac:dyDescent="0.3">
      <c r="B2" s="4" t="s">
        <v>50</v>
      </c>
      <c r="C2" s="5"/>
    </row>
    <row r="3" spans="2:4" ht="18" customHeight="1" x14ac:dyDescent="0.3">
      <c r="B3" s="6"/>
    </row>
    <row r="4" spans="2:4" ht="18" customHeight="1" x14ac:dyDescent="0.3">
      <c r="B4" s="8" t="s">
        <v>124</v>
      </c>
      <c r="C4" s="5"/>
      <c r="D4" s="9" t="s">
        <v>1</v>
      </c>
    </row>
    <row r="5" spans="2:4" ht="18" customHeight="1" x14ac:dyDescent="0.25">
      <c r="B5" s="10"/>
      <c r="C5" s="5"/>
      <c r="D5" s="11"/>
    </row>
    <row r="6" spans="2:4" ht="18" customHeight="1" x14ac:dyDescent="0.25">
      <c r="B6" s="19" t="s">
        <v>2</v>
      </c>
    </row>
    <row r="7" spans="2:4" ht="18" customHeight="1" x14ac:dyDescent="0.25">
      <c r="B7" s="7" t="s">
        <v>3</v>
      </c>
      <c r="D7" s="20">
        <f>SUM(D8:D9)</f>
        <v>0.89966399999999946</v>
      </c>
    </row>
    <row r="8" spans="2:4" ht="18" customHeight="1" x14ac:dyDescent="0.25">
      <c r="C8" s="1" t="s">
        <v>4</v>
      </c>
      <c r="D8" s="21">
        <v>0</v>
      </c>
    </row>
    <row r="9" spans="2:4" ht="18" customHeight="1" x14ac:dyDescent="0.25">
      <c r="C9" s="1" t="s">
        <v>5</v>
      </c>
      <c r="D9" s="21">
        <v>0.89966399999999946</v>
      </c>
    </row>
    <row r="10" spans="2:4" ht="18" customHeight="1" x14ac:dyDescent="0.25">
      <c r="D10" s="21"/>
    </row>
    <row r="11" spans="2:4" ht="18" customHeight="1" x14ac:dyDescent="0.25">
      <c r="B11" s="7" t="s">
        <v>6</v>
      </c>
      <c r="D11" s="20">
        <f>SUM(D12:D13)</f>
        <v>0</v>
      </c>
    </row>
    <row r="12" spans="2:4" ht="18" customHeight="1" x14ac:dyDescent="0.25">
      <c r="C12" s="2" t="s">
        <v>7</v>
      </c>
      <c r="D12" s="21">
        <v>0</v>
      </c>
    </row>
    <row r="13" spans="2:4" ht="18" customHeight="1" x14ac:dyDescent="0.25">
      <c r="C13" s="2" t="s">
        <v>8</v>
      </c>
      <c r="D13" s="21">
        <v>0</v>
      </c>
    </row>
    <row r="14" spans="2:4" ht="18" customHeight="1" x14ac:dyDescent="0.25">
      <c r="C14" s="2"/>
      <c r="D14" s="21"/>
    </row>
    <row r="15" spans="2:4" ht="18" customHeight="1" x14ac:dyDescent="0.25">
      <c r="B15" s="7" t="s">
        <v>9</v>
      </c>
      <c r="D15" s="20">
        <v>0</v>
      </c>
    </row>
    <row r="16" spans="2:4" ht="18" customHeight="1" x14ac:dyDescent="0.25">
      <c r="C16" s="2" t="s">
        <v>10</v>
      </c>
      <c r="D16" s="21">
        <v>0</v>
      </c>
    </row>
    <row r="17" spans="2:4" ht="18" customHeight="1" x14ac:dyDescent="0.25">
      <c r="C17" s="2" t="s">
        <v>11</v>
      </c>
      <c r="D17" s="21">
        <v>0</v>
      </c>
    </row>
    <row r="18" spans="2:4" ht="18" customHeight="1" x14ac:dyDescent="0.25">
      <c r="D18" s="21"/>
    </row>
    <row r="19" spans="2:4" ht="18" customHeight="1" x14ac:dyDescent="0.25">
      <c r="B19" s="7" t="s">
        <v>12</v>
      </c>
      <c r="D19" s="21">
        <v>0</v>
      </c>
    </row>
    <row r="20" spans="2:4" ht="18" customHeight="1" x14ac:dyDescent="0.25">
      <c r="B20" s="7"/>
      <c r="D20" s="21"/>
    </row>
    <row r="21" spans="2:4" ht="18" customHeight="1" x14ac:dyDescent="0.25">
      <c r="B21" s="7" t="s">
        <v>13</v>
      </c>
      <c r="D21" s="21">
        <v>0</v>
      </c>
    </row>
    <row r="22" spans="2:4" ht="18" customHeight="1" x14ac:dyDescent="0.25">
      <c r="B22" s="7"/>
      <c r="D22" s="21"/>
    </row>
    <row r="23" spans="2:4" ht="18" customHeight="1" x14ac:dyDescent="0.25">
      <c r="B23" s="7" t="s">
        <v>14</v>
      </c>
      <c r="D23" s="21">
        <v>0</v>
      </c>
    </row>
    <row r="24" spans="2:4" ht="18" customHeight="1" x14ac:dyDescent="0.25">
      <c r="B24" s="7"/>
      <c r="D24" s="21"/>
    </row>
    <row r="25" spans="2:4" ht="18" customHeight="1" x14ac:dyDescent="0.25">
      <c r="B25" s="7" t="s">
        <v>15</v>
      </c>
      <c r="D25" s="21">
        <f>SUM(D7+D11+D15+D19+D21+D23)</f>
        <v>0.89966399999999946</v>
      </c>
    </row>
    <row r="26" spans="2:4" ht="18" customHeight="1" x14ac:dyDescent="0.25">
      <c r="B26" s="7"/>
      <c r="D26" s="21"/>
    </row>
    <row r="27" spans="2:4" ht="18" customHeight="1" x14ac:dyDescent="0.25">
      <c r="B27" s="7" t="s">
        <v>16</v>
      </c>
      <c r="D27" s="21">
        <f>(D28+D29)/2</f>
        <v>2283.360545</v>
      </c>
    </row>
    <row r="28" spans="2:4" ht="18" customHeight="1" x14ac:dyDescent="0.25">
      <c r="C28" s="1" t="s">
        <v>17</v>
      </c>
      <c r="D28" s="21">
        <v>3127.69</v>
      </c>
    </row>
    <row r="29" spans="2:4" ht="18" customHeight="1" x14ac:dyDescent="0.25">
      <c r="C29" s="1" t="s">
        <v>19</v>
      </c>
      <c r="D29" s="21">
        <v>1439.0310900000002</v>
      </c>
    </row>
    <row r="30" spans="2:4" ht="18" customHeight="1" x14ac:dyDescent="0.25">
      <c r="D30" s="21"/>
    </row>
    <row r="31" spans="2:4" ht="18" customHeight="1" x14ac:dyDescent="0.25">
      <c r="B31" s="7" t="s">
        <v>20</v>
      </c>
      <c r="D31" s="22">
        <f>IFERROR(D25/D27,0)</f>
        <v>3.9400873505064416E-4</v>
      </c>
    </row>
    <row r="32" spans="2:4" ht="18" customHeight="1" x14ac:dyDescent="0.25">
      <c r="B32" s="7"/>
      <c r="D32" s="21"/>
    </row>
    <row r="33" spans="2:4" ht="18" customHeight="1" x14ac:dyDescent="0.25">
      <c r="B33" s="10" t="s">
        <v>21</v>
      </c>
      <c r="D33" s="21"/>
    </row>
    <row r="34" spans="2:4" ht="18" customHeight="1" x14ac:dyDescent="0.25">
      <c r="B34" s="7" t="s">
        <v>22</v>
      </c>
      <c r="D34" s="21">
        <v>0.24167821917249485</v>
      </c>
    </row>
    <row r="35" spans="2:4" ht="18" customHeight="1" x14ac:dyDescent="0.25">
      <c r="B35" s="7"/>
      <c r="D35" s="21"/>
    </row>
    <row r="36" spans="2:4" ht="18" customHeight="1" x14ac:dyDescent="0.25">
      <c r="B36" s="7" t="s">
        <v>23</v>
      </c>
      <c r="D36" s="21">
        <f>SUM(D37:D49)</f>
        <v>0.23516092100000019</v>
      </c>
    </row>
    <row r="37" spans="2:4" ht="18" customHeight="1" x14ac:dyDescent="0.25">
      <c r="C37" s="7" t="s">
        <v>24</v>
      </c>
      <c r="D37" s="21">
        <v>0</v>
      </c>
    </row>
    <row r="38" spans="2:4" ht="18" customHeight="1" x14ac:dyDescent="0.25">
      <c r="C38" s="7" t="s">
        <v>25</v>
      </c>
      <c r="D38" s="21">
        <v>0</v>
      </c>
    </row>
    <row r="39" spans="2:4" ht="18" customHeight="1" x14ac:dyDescent="0.25">
      <c r="C39" s="7" t="s">
        <v>26</v>
      </c>
      <c r="D39" s="21">
        <v>0</v>
      </c>
    </row>
    <row r="40" spans="2:4" ht="18" customHeight="1" x14ac:dyDescent="0.25">
      <c r="C40" s="7" t="s">
        <v>27</v>
      </c>
      <c r="D40" s="21">
        <v>0</v>
      </c>
    </row>
    <row r="41" spans="2:4" ht="18" customHeight="1" x14ac:dyDescent="0.25">
      <c r="C41" s="7" t="s">
        <v>28</v>
      </c>
      <c r="D41" s="21">
        <v>7.9178234000000097E-2</v>
      </c>
    </row>
    <row r="42" spans="2:4" ht="18" customHeight="1" x14ac:dyDescent="0.25">
      <c r="C42" s="7" t="s">
        <v>29</v>
      </c>
      <c r="D42" s="21">
        <v>0</v>
      </c>
    </row>
    <row r="43" spans="2:4" ht="18" customHeight="1" x14ac:dyDescent="0.25">
      <c r="C43" s="7" t="s">
        <v>30</v>
      </c>
      <c r="D43" s="21">
        <v>0.15598268700000009</v>
      </c>
    </row>
    <row r="44" spans="2:4" ht="18" customHeight="1" x14ac:dyDescent="0.25">
      <c r="C44" s="7" t="s">
        <v>31</v>
      </c>
      <c r="D44" s="21">
        <v>0</v>
      </c>
    </row>
    <row r="45" spans="2:4" ht="18" customHeight="1" x14ac:dyDescent="0.25">
      <c r="C45" s="1" t="s">
        <v>32</v>
      </c>
      <c r="D45" s="21">
        <v>0</v>
      </c>
    </row>
    <row r="46" spans="2:4" ht="18" customHeight="1" x14ac:dyDescent="0.25">
      <c r="C46" s="1" t="s">
        <v>33</v>
      </c>
      <c r="D46" s="21">
        <v>0</v>
      </c>
    </row>
    <row r="47" spans="2:4" ht="18" customHeight="1" x14ac:dyDescent="0.25">
      <c r="C47" s="1" t="s">
        <v>34</v>
      </c>
      <c r="D47" s="21">
        <v>0</v>
      </c>
    </row>
    <row r="48" spans="2:4" ht="18" customHeight="1" x14ac:dyDescent="0.25">
      <c r="C48" s="1" t="s">
        <v>33</v>
      </c>
      <c r="D48" s="21">
        <v>0</v>
      </c>
    </row>
    <row r="49" spans="2:4" ht="18" customHeight="1" x14ac:dyDescent="0.25">
      <c r="C49" s="1" t="s">
        <v>35</v>
      </c>
      <c r="D49" s="21">
        <v>0</v>
      </c>
    </row>
    <row r="50" spans="2:4" ht="18" customHeight="1" x14ac:dyDescent="0.25">
      <c r="D50" s="21"/>
    </row>
    <row r="51" spans="2:4" ht="18" customHeight="1" x14ac:dyDescent="0.25">
      <c r="B51" s="7" t="s">
        <v>36</v>
      </c>
      <c r="D51" s="22">
        <f>SUM(D37:D49)/D29</f>
        <v>1.6341615037657051E-4</v>
      </c>
    </row>
    <row r="52" spans="2:4" ht="18" customHeight="1" x14ac:dyDescent="0.25">
      <c r="B52" s="7" t="s">
        <v>37</v>
      </c>
      <c r="D52" s="23">
        <v>1E-3</v>
      </c>
    </row>
    <row r="53" spans="2:4" ht="18" customHeight="1" x14ac:dyDescent="0.25">
      <c r="B53" s="7" t="s">
        <v>38</v>
      </c>
      <c r="D53" s="22">
        <f>IFERROR(D52-D51,"")</f>
        <v>8.3658384962342945E-4</v>
      </c>
    </row>
    <row r="54" spans="2:4" ht="18" customHeight="1" x14ac:dyDescent="0.25">
      <c r="B54" s="7"/>
      <c r="D54" s="21"/>
    </row>
    <row r="55" spans="2:4" ht="18" customHeight="1" x14ac:dyDescent="0.25">
      <c r="B55" s="7" t="s">
        <v>39</v>
      </c>
      <c r="D55" s="21">
        <v>0</v>
      </c>
    </row>
    <row r="56" spans="2:4" ht="18" customHeight="1" x14ac:dyDescent="0.25">
      <c r="B56" s="7" t="s">
        <v>40</v>
      </c>
      <c r="D56" s="22">
        <f>IFERROR((SUM(D37:D49)-D55)/D29,0)</f>
        <v>1.6341615037657051E-4</v>
      </c>
    </row>
    <row r="57" spans="2:4" ht="18" customHeight="1" x14ac:dyDescent="0.25">
      <c r="B57" s="7"/>
      <c r="D57" s="21"/>
    </row>
    <row r="58" spans="2:4" ht="18" customHeight="1" x14ac:dyDescent="0.25">
      <c r="B58" s="15" t="s">
        <v>41</v>
      </c>
      <c r="D58" s="21"/>
    </row>
    <row r="59" spans="2:4" ht="18" customHeight="1" x14ac:dyDescent="0.25">
      <c r="B59" s="7" t="s">
        <v>42</v>
      </c>
      <c r="D59" s="24">
        <f>D25+SUM(D37:D49)-D55</f>
        <v>1.1348249209999997</v>
      </c>
    </row>
    <row r="60" spans="2:4" ht="18" customHeight="1" x14ac:dyDescent="0.25">
      <c r="B60" s="7"/>
      <c r="D60" s="21"/>
    </row>
    <row r="61" spans="2:4" ht="18" customHeight="1" x14ac:dyDescent="0.25">
      <c r="B61" s="7" t="s">
        <v>43</v>
      </c>
      <c r="D61" s="22">
        <f>IFERROR(D59/D27,0)</f>
        <v>4.9699769205743176E-4</v>
      </c>
    </row>
    <row r="62" spans="2:4" ht="18" customHeight="1" x14ac:dyDescent="0.25">
      <c r="B62" s="7"/>
      <c r="D62" s="21"/>
    </row>
    <row r="63" spans="2:4" ht="18" customHeight="1" x14ac:dyDescent="0.25">
      <c r="B63" s="15" t="s">
        <v>44</v>
      </c>
      <c r="D63" s="21"/>
    </row>
    <row r="64" spans="2:4" ht="18" customHeight="1" x14ac:dyDescent="0.25">
      <c r="B64" s="7" t="s">
        <v>45</v>
      </c>
      <c r="D64" s="23">
        <v>8.0000000000000004E-4</v>
      </c>
    </row>
    <row r="65" spans="2:4" ht="18" customHeight="1" x14ac:dyDescent="0.25">
      <c r="B65" s="7" t="s">
        <v>46</v>
      </c>
      <c r="D65" s="21"/>
    </row>
    <row r="66" spans="2:4" ht="18" customHeight="1" x14ac:dyDescent="0.25">
      <c r="B66" s="7" t="s">
        <v>47</v>
      </c>
      <c r="D66" s="22">
        <f>IFERROR(D31+D64,"יש להשלים את סעיף 18")</f>
        <v>1.1940087350506441E-3</v>
      </c>
    </row>
    <row r="68" spans="2:4" x14ac:dyDescent="0.25">
      <c r="B68" s="2" t="s">
        <v>48</v>
      </c>
    </row>
  </sheetData>
  <pageMargins left="0.7" right="0.7" top="0.75" bottom="0.75" header="0.3" footer="0.3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BE093-1063-4F6D-A2A9-328386F75975}">
  <sheetPr>
    <tabColor rgb="FF002060"/>
  </sheetPr>
  <dimension ref="B2:E68"/>
  <sheetViews>
    <sheetView showGridLines="0" rightToLeft="1" zoomScale="98" zoomScaleNormal="98" zoomScaleSheetLayoutView="90" workbookViewId="0">
      <pane ySplit="4" topLeftCell="A17" activePane="bottomLeft" state="frozen"/>
      <selection activeCell="D51" sqref="D51"/>
      <selection pane="bottomLeft" activeCell="D43" sqref="D43"/>
    </sheetView>
  </sheetViews>
  <sheetFormatPr defaultColWidth="9.125" defaultRowHeight="15" x14ac:dyDescent="0.25"/>
  <cols>
    <col min="1" max="1" width="2.75" style="1" customWidth="1"/>
    <col min="2" max="2" width="5.75" style="2" customWidth="1"/>
    <col min="3" max="3" width="87.25" style="1" customWidth="1"/>
    <col min="4" max="4" width="12.375" style="3" bestFit="1" customWidth="1"/>
    <col min="5" max="16384" width="9.125" style="1"/>
  </cols>
  <sheetData>
    <row r="2" spans="2:4" ht="18" customHeight="1" x14ac:dyDescent="0.3">
      <c r="B2" s="4" t="s">
        <v>51</v>
      </c>
      <c r="C2" s="5"/>
    </row>
    <row r="3" spans="2:4" ht="18" customHeight="1" x14ac:dyDescent="0.3">
      <c r="B3" s="6"/>
    </row>
    <row r="4" spans="2:4" ht="18" customHeight="1" x14ac:dyDescent="0.3">
      <c r="B4" s="8" t="s">
        <v>124</v>
      </c>
      <c r="C4" s="5"/>
      <c r="D4" s="9" t="s">
        <v>1</v>
      </c>
    </row>
    <row r="5" spans="2:4" ht="18" customHeight="1" x14ac:dyDescent="0.25">
      <c r="B5" s="10"/>
      <c r="C5" s="5"/>
      <c r="D5" s="11"/>
    </row>
    <row r="6" spans="2:4" ht="18" customHeight="1" x14ac:dyDescent="0.25">
      <c r="B6" s="19" t="s">
        <v>2</v>
      </c>
    </row>
    <row r="7" spans="2:4" ht="18" customHeight="1" x14ac:dyDescent="0.25">
      <c r="B7" s="7" t="s">
        <v>3</v>
      </c>
      <c r="D7" s="25">
        <f>SUM(D8:D9)</f>
        <v>5.1315260580000031</v>
      </c>
    </row>
    <row r="8" spans="2:4" ht="18" customHeight="1" x14ac:dyDescent="0.25">
      <c r="C8" s="1" t="s">
        <v>4</v>
      </c>
      <c r="D8" s="26">
        <v>6.5548699999999991E-3</v>
      </c>
    </row>
    <row r="9" spans="2:4" ht="18" customHeight="1" x14ac:dyDescent="0.25">
      <c r="C9" s="1" t="s">
        <v>5</v>
      </c>
      <c r="D9" s="26">
        <v>5.1249711880000026</v>
      </c>
    </row>
    <row r="10" spans="2:4" ht="18" customHeight="1" x14ac:dyDescent="0.25">
      <c r="D10" s="26"/>
    </row>
    <row r="11" spans="2:4" ht="18" customHeight="1" x14ac:dyDescent="0.25">
      <c r="B11" s="7" t="s">
        <v>6</v>
      </c>
      <c r="D11" s="27">
        <f>SUM(D12:D13)</f>
        <v>0</v>
      </c>
    </row>
    <row r="12" spans="2:4" ht="18" customHeight="1" x14ac:dyDescent="0.25">
      <c r="C12" s="2" t="s">
        <v>7</v>
      </c>
      <c r="D12" s="26">
        <v>0</v>
      </c>
    </row>
    <row r="13" spans="2:4" ht="18" customHeight="1" x14ac:dyDescent="0.25">
      <c r="C13" s="2" t="s">
        <v>8</v>
      </c>
      <c r="D13" s="26">
        <v>0</v>
      </c>
    </row>
    <row r="14" spans="2:4" ht="18" customHeight="1" x14ac:dyDescent="0.25">
      <c r="C14" s="2"/>
      <c r="D14" s="26"/>
    </row>
    <row r="15" spans="2:4" ht="18" customHeight="1" x14ac:dyDescent="0.25">
      <c r="B15" s="7" t="s">
        <v>9</v>
      </c>
      <c r="D15" s="27">
        <v>0</v>
      </c>
    </row>
    <row r="16" spans="2:4" ht="18" customHeight="1" x14ac:dyDescent="0.25">
      <c r="C16" s="2" t="s">
        <v>10</v>
      </c>
      <c r="D16" s="26">
        <v>0</v>
      </c>
    </row>
    <row r="17" spans="2:4" ht="18" customHeight="1" x14ac:dyDescent="0.25">
      <c r="C17" s="2" t="s">
        <v>11</v>
      </c>
      <c r="D17" s="26">
        <v>0</v>
      </c>
    </row>
    <row r="18" spans="2:4" ht="18" customHeight="1" x14ac:dyDescent="0.25">
      <c r="D18" s="26"/>
    </row>
    <row r="19" spans="2:4" ht="18" customHeight="1" x14ac:dyDescent="0.25">
      <c r="B19" s="7" t="s">
        <v>12</v>
      </c>
      <c r="D19" s="26">
        <v>1.014</v>
      </c>
    </row>
    <row r="20" spans="2:4" ht="18" customHeight="1" x14ac:dyDescent="0.25">
      <c r="B20" s="7"/>
      <c r="D20" s="26"/>
    </row>
    <row r="21" spans="2:4" ht="18" customHeight="1" x14ac:dyDescent="0.25">
      <c r="B21" s="7" t="s">
        <v>13</v>
      </c>
      <c r="D21" s="26">
        <v>0</v>
      </c>
    </row>
    <row r="22" spans="2:4" ht="18" customHeight="1" x14ac:dyDescent="0.25">
      <c r="B22" s="7"/>
      <c r="D22" s="26"/>
    </row>
    <row r="23" spans="2:4" ht="18" customHeight="1" x14ac:dyDescent="0.25">
      <c r="B23" s="7" t="s">
        <v>14</v>
      </c>
      <c r="D23" s="26">
        <v>0</v>
      </c>
    </row>
    <row r="24" spans="2:4" ht="18" customHeight="1" x14ac:dyDescent="0.25">
      <c r="B24" s="7"/>
      <c r="D24" s="26"/>
    </row>
    <row r="25" spans="2:4" ht="18" customHeight="1" x14ac:dyDescent="0.25">
      <c r="B25" s="7" t="s">
        <v>15</v>
      </c>
      <c r="D25" s="26">
        <f>SUM(D7+D11+D15+D19+D21+D23)</f>
        <v>6.1455260580000033</v>
      </c>
    </row>
    <row r="26" spans="2:4" ht="18" customHeight="1" x14ac:dyDescent="0.25">
      <c r="B26" s="7"/>
      <c r="D26" s="26"/>
    </row>
    <row r="27" spans="2:4" ht="18" customHeight="1" x14ac:dyDescent="0.25">
      <c r="B27" s="7" t="s">
        <v>16</v>
      </c>
      <c r="D27" s="26">
        <f>(D28+D29)/2</f>
        <v>8662.7868999999992</v>
      </c>
    </row>
    <row r="28" spans="2:4" ht="18" customHeight="1" x14ac:dyDescent="0.25">
      <c r="C28" s="1" t="s">
        <v>17</v>
      </c>
      <c r="D28" s="26">
        <v>12723.124</v>
      </c>
    </row>
    <row r="29" spans="2:4" ht="18" customHeight="1" x14ac:dyDescent="0.25">
      <c r="C29" s="1" t="s">
        <v>19</v>
      </c>
      <c r="D29" s="26">
        <v>4602.4497999999994</v>
      </c>
    </row>
    <row r="30" spans="2:4" ht="18" customHeight="1" x14ac:dyDescent="0.25">
      <c r="D30" s="26"/>
    </row>
    <row r="31" spans="2:4" ht="18" customHeight="1" x14ac:dyDescent="0.25">
      <c r="B31" s="7" t="s">
        <v>20</v>
      </c>
      <c r="D31" s="28">
        <f>IFERROR(D25/D27,0)</f>
        <v>7.0941674185705803E-4</v>
      </c>
    </row>
    <row r="32" spans="2:4" ht="18" customHeight="1" x14ac:dyDescent="0.25">
      <c r="B32" s="7"/>
      <c r="D32" s="26"/>
    </row>
    <row r="33" spans="2:5" ht="18" customHeight="1" x14ac:dyDescent="0.25">
      <c r="B33" s="10" t="s">
        <v>21</v>
      </c>
      <c r="D33" s="26"/>
    </row>
    <row r="34" spans="2:5" ht="18" customHeight="1" x14ac:dyDescent="0.25">
      <c r="B34" s="7" t="s">
        <v>22</v>
      </c>
      <c r="D34" s="26">
        <v>4.0846778182833692</v>
      </c>
    </row>
    <row r="35" spans="2:5" ht="18" customHeight="1" x14ac:dyDescent="0.25">
      <c r="B35" s="7"/>
      <c r="D35" s="26"/>
      <c r="E35" s="29"/>
    </row>
    <row r="36" spans="2:5" ht="18" customHeight="1" x14ac:dyDescent="0.25">
      <c r="B36" s="7" t="s">
        <v>23</v>
      </c>
      <c r="D36" s="26">
        <f>SUM(D37:D49)</f>
        <v>3.8637946870000004</v>
      </c>
    </row>
    <row r="37" spans="2:5" ht="18" customHeight="1" x14ac:dyDescent="0.25">
      <c r="C37" s="7" t="s">
        <v>24</v>
      </c>
      <c r="D37" s="26">
        <v>0</v>
      </c>
    </row>
    <row r="38" spans="2:5" ht="18" customHeight="1" x14ac:dyDescent="0.25">
      <c r="C38" s="7" t="s">
        <v>25</v>
      </c>
      <c r="D38" s="26">
        <v>0</v>
      </c>
    </row>
    <row r="39" spans="2:5" ht="18" customHeight="1" x14ac:dyDescent="0.25">
      <c r="C39" s="7" t="s">
        <v>26</v>
      </c>
      <c r="D39" s="26">
        <v>0</v>
      </c>
    </row>
    <row r="40" spans="2:5" ht="18" customHeight="1" x14ac:dyDescent="0.25">
      <c r="C40" s="7" t="s">
        <v>27</v>
      </c>
      <c r="D40" s="26">
        <v>0</v>
      </c>
    </row>
    <row r="41" spans="2:5" ht="18" customHeight="1" x14ac:dyDescent="0.25">
      <c r="C41" s="7" t="s">
        <v>28</v>
      </c>
      <c r="D41" s="26">
        <v>1.0846247169999998</v>
      </c>
    </row>
    <row r="42" spans="2:5" ht="18" customHeight="1" x14ac:dyDescent="0.25">
      <c r="C42" s="7" t="s">
        <v>29</v>
      </c>
      <c r="D42" s="26">
        <v>0</v>
      </c>
    </row>
    <row r="43" spans="2:5" ht="18" customHeight="1" x14ac:dyDescent="0.25">
      <c r="C43" s="7" t="s">
        <v>30</v>
      </c>
      <c r="D43" s="26">
        <v>2.7791699700000008</v>
      </c>
    </row>
    <row r="44" spans="2:5" ht="18" customHeight="1" x14ac:dyDescent="0.25">
      <c r="C44" s="7" t="s">
        <v>31</v>
      </c>
      <c r="D44" s="26">
        <v>0</v>
      </c>
    </row>
    <row r="45" spans="2:5" ht="18" customHeight="1" x14ac:dyDescent="0.25">
      <c r="C45" s="1" t="s">
        <v>32</v>
      </c>
      <c r="D45" s="26">
        <v>0</v>
      </c>
    </row>
    <row r="46" spans="2:5" ht="18" customHeight="1" x14ac:dyDescent="0.25">
      <c r="C46" s="1" t="s">
        <v>33</v>
      </c>
      <c r="D46" s="26"/>
    </row>
    <row r="47" spans="2:5" ht="18" customHeight="1" x14ac:dyDescent="0.25">
      <c r="C47" s="1" t="s">
        <v>34</v>
      </c>
      <c r="D47" s="26">
        <v>0</v>
      </c>
    </row>
    <row r="48" spans="2:5" ht="18" customHeight="1" x14ac:dyDescent="0.25">
      <c r="C48" s="1" t="s">
        <v>33</v>
      </c>
      <c r="D48" s="26">
        <v>0</v>
      </c>
    </row>
    <row r="49" spans="2:5" ht="18" customHeight="1" x14ac:dyDescent="0.25">
      <c r="C49" s="1" t="s">
        <v>35</v>
      </c>
      <c r="D49" s="26">
        <v>0</v>
      </c>
    </row>
    <row r="50" spans="2:5" ht="18" customHeight="1" x14ac:dyDescent="0.25">
      <c r="D50" s="26"/>
    </row>
    <row r="51" spans="2:5" ht="18" customHeight="1" x14ac:dyDescent="0.25">
      <c r="B51" s="7" t="s">
        <v>36</v>
      </c>
      <c r="D51" s="28">
        <f>SUM(D37:D49)/D29</f>
        <v>8.3950827383277513E-4</v>
      </c>
      <c r="E51" s="13"/>
    </row>
    <row r="52" spans="2:5" ht="18" customHeight="1" x14ac:dyDescent="0.25">
      <c r="B52" s="7" t="s">
        <v>37</v>
      </c>
      <c r="D52" s="30">
        <v>8.0000000000000004E-4</v>
      </c>
    </row>
    <row r="53" spans="2:5" ht="18" customHeight="1" x14ac:dyDescent="0.25">
      <c r="B53" s="7" t="s">
        <v>38</v>
      </c>
      <c r="D53" s="28">
        <f>IFERROR(D52-D51,"")</f>
        <v>-3.9508273832775088E-5</v>
      </c>
    </row>
    <row r="54" spans="2:5" ht="18" customHeight="1" x14ac:dyDescent="0.25">
      <c r="B54" s="7"/>
      <c r="D54" s="26"/>
    </row>
    <row r="55" spans="2:5" ht="18" customHeight="1" x14ac:dyDescent="0.25">
      <c r="B55" s="7" t="s">
        <v>39</v>
      </c>
      <c r="D55" s="26">
        <v>0</v>
      </c>
    </row>
    <row r="56" spans="2:5" ht="18" customHeight="1" x14ac:dyDescent="0.25">
      <c r="B56" s="7" t="s">
        <v>40</v>
      </c>
      <c r="D56" s="28">
        <f>IFERROR((SUM(D37:D49)-D55)/D29,0)</f>
        <v>8.3950827383277513E-4</v>
      </c>
    </row>
    <row r="57" spans="2:5" ht="18" customHeight="1" x14ac:dyDescent="0.25">
      <c r="B57" s="7"/>
      <c r="D57" s="26"/>
    </row>
    <row r="58" spans="2:5" ht="18" customHeight="1" x14ac:dyDescent="0.25">
      <c r="B58" s="15" t="s">
        <v>41</v>
      </c>
      <c r="D58" s="26"/>
    </row>
    <row r="59" spans="2:5" ht="18" customHeight="1" x14ac:dyDescent="0.25">
      <c r="B59" s="7" t="s">
        <v>42</v>
      </c>
      <c r="D59" s="31">
        <f>D25+SUM(D37:D49)-D55</f>
        <v>10.009320745000004</v>
      </c>
    </row>
    <row r="60" spans="2:5" ht="18" customHeight="1" x14ac:dyDescent="0.25">
      <c r="B60" s="7"/>
      <c r="D60" s="26"/>
    </row>
    <row r="61" spans="2:5" ht="18" customHeight="1" x14ac:dyDescent="0.25">
      <c r="B61" s="7" t="s">
        <v>43</v>
      </c>
      <c r="D61" s="28">
        <f>IFERROR(D59/D27,0)</f>
        <v>1.1554388744111903E-3</v>
      </c>
    </row>
    <row r="62" spans="2:5" ht="18" customHeight="1" x14ac:dyDescent="0.25">
      <c r="B62" s="7"/>
      <c r="D62" s="26"/>
    </row>
    <row r="63" spans="2:5" ht="18" customHeight="1" x14ac:dyDescent="0.25">
      <c r="B63" s="15" t="s">
        <v>44</v>
      </c>
      <c r="D63" s="26"/>
    </row>
    <row r="64" spans="2:5" ht="18" customHeight="1" x14ac:dyDescent="0.25">
      <c r="B64" s="7" t="s">
        <v>45</v>
      </c>
      <c r="D64" s="30">
        <v>1.1999999999999999E-3</v>
      </c>
    </row>
    <row r="65" spans="2:4" ht="18" customHeight="1" x14ac:dyDescent="0.25">
      <c r="B65" s="7" t="s">
        <v>46</v>
      </c>
      <c r="D65" s="26"/>
    </row>
    <row r="66" spans="2:4" ht="18" customHeight="1" x14ac:dyDescent="0.25">
      <c r="B66" s="7" t="s">
        <v>47</v>
      </c>
      <c r="D66" s="28">
        <f>IFERROR(D31+D64,"יש להשלים את סעיף 18")</f>
        <v>1.9094167418570579E-3</v>
      </c>
    </row>
    <row r="68" spans="2:4" x14ac:dyDescent="0.25">
      <c r="B68" s="2" t="s">
        <v>48</v>
      </c>
    </row>
  </sheetData>
  <pageMargins left="0.7" right="0.7" top="0.75" bottom="0.75" header="0.3" footer="0.3"/>
  <pageSetup paperSize="9"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4E62-93BA-4B87-AD0D-ACC6CF1D5217}">
  <sheetPr>
    <tabColor theme="8" tint="-0.499984740745262"/>
  </sheetPr>
  <dimension ref="B2:G70"/>
  <sheetViews>
    <sheetView showGridLines="0" rightToLeft="1" zoomScale="90" zoomScaleNormal="90" zoomScaleSheetLayoutView="90" workbookViewId="0">
      <selection activeCell="G28" sqref="G28"/>
    </sheetView>
  </sheetViews>
  <sheetFormatPr defaultColWidth="9.125" defaultRowHeight="15" x14ac:dyDescent="0.25"/>
  <cols>
    <col min="1" max="1" width="2.75" style="1" customWidth="1"/>
    <col min="2" max="2" width="5.625" style="2" customWidth="1"/>
    <col min="3" max="3" width="90.5" style="1" customWidth="1"/>
    <col min="4" max="4" width="11.125" style="3" customWidth="1"/>
    <col min="5" max="5" width="3.125" style="1" customWidth="1"/>
    <col min="6" max="16384" width="9.125" style="1"/>
  </cols>
  <sheetData>
    <row r="2" spans="2:4" ht="18" customHeight="1" x14ac:dyDescent="0.3">
      <c r="B2" s="4" t="s">
        <v>52</v>
      </c>
      <c r="C2" s="5"/>
    </row>
    <row r="3" spans="2:4" ht="18" customHeight="1" x14ac:dyDescent="0.3">
      <c r="B3" s="6"/>
    </row>
    <row r="4" spans="2:4" ht="18" customHeight="1" x14ac:dyDescent="0.3">
      <c r="B4" s="8" t="s">
        <v>124</v>
      </c>
      <c r="C4" s="5"/>
      <c r="D4" s="9" t="s">
        <v>1</v>
      </c>
    </row>
    <row r="5" spans="2:4" ht="18" customHeight="1" x14ac:dyDescent="0.25">
      <c r="B5" s="10"/>
      <c r="C5" s="5"/>
      <c r="D5" s="11"/>
    </row>
    <row r="6" spans="2:4" ht="18" customHeight="1" x14ac:dyDescent="0.25">
      <c r="B6" s="19" t="s">
        <v>2</v>
      </c>
    </row>
    <row r="7" spans="2:4" ht="18" customHeight="1" x14ac:dyDescent="0.25">
      <c r="B7" s="7" t="s">
        <v>3</v>
      </c>
      <c r="D7" s="32">
        <f>SUM(D8:D9)</f>
        <v>2.3649200000000001</v>
      </c>
    </row>
    <row r="8" spans="2:4" ht="18" customHeight="1" x14ac:dyDescent="0.25">
      <c r="C8" s="1" t="s">
        <v>4</v>
      </c>
      <c r="D8" s="33">
        <v>0</v>
      </c>
    </row>
    <row r="9" spans="2:4" ht="18" customHeight="1" x14ac:dyDescent="0.25">
      <c r="C9" s="1" t="s">
        <v>5</v>
      </c>
      <c r="D9" s="33">
        <v>2.3649200000000001</v>
      </c>
    </row>
    <row r="10" spans="2:4" ht="18" customHeight="1" x14ac:dyDescent="0.25">
      <c r="C10" s="34"/>
      <c r="D10" s="33"/>
    </row>
    <row r="11" spans="2:4" ht="18" customHeight="1" x14ac:dyDescent="0.25">
      <c r="B11" s="7" t="s">
        <v>6</v>
      </c>
      <c r="D11" s="32">
        <v>0</v>
      </c>
    </row>
    <row r="12" spans="2:4" ht="18" customHeight="1" x14ac:dyDescent="0.25">
      <c r="C12" s="2" t="s">
        <v>7</v>
      </c>
      <c r="D12" s="33">
        <v>0</v>
      </c>
    </row>
    <row r="13" spans="2:4" ht="18" customHeight="1" x14ac:dyDescent="0.25">
      <c r="C13" s="2" t="s">
        <v>8</v>
      </c>
      <c r="D13" s="33">
        <v>0</v>
      </c>
    </row>
    <row r="14" spans="2:4" ht="18" customHeight="1" x14ac:dyDescent="0.25">
      <c r="C14" s="2"/>
      <c r="D14" s="33"/>
    </row>
    <row r="15" spans="2:4" ht="18" customHeight="1" x14ac:dyDescent="0.25">
      <c r="B15" s="7" t="s">
        <v>9</v>
      </c>
      <c r="D15" s="32">
        <v>0</v>
      </c>
    </row>
    <row r="16" spans="2:4" ht="18" customHeight="1" x14ac:dyDescent="0.25">
      <c r="C16" s="2" t="s">
        <v>10</v>
      </c>
      <c r="D16" s="33">
        <v>0</v>
      </c>
    </row>
    <row r="17" spans="2:7" ht="18" customHeight="1" x14ac:dyDescent="0.25">
      <c r="C17" s="2" t="s">
        <v>11</v>
      </c>
      <c r="D17" s="33">
        <v>0</v>
      </c>
    </row>
    <row r="18" spans="2:7" ht="18" customHeight="1" x14ac:dyDescent="0.25">
      <c r="D18" s="33"/>
    </row>
    <row r="19" spans="2:7" ht="18" customHeight="1" x14ac:dyDescent="0.25">
      <c r="B19" s="7" t="s">
        <v>12</v>
      </c>
      <c r="D19" s="33">
        <v>0</v>
      </c>
    </row>
    <row r="20" spans="2:7" ht="18" customHeight="1" x14ac:dyDescent="0.25">
      <c r="B20" s="7"/>
      <c r="D20" s="33"/>
    </row>
    <row r="21" spans="2:7" ht="18" customHeight="1" x14ac:dyDescent="0.25">
      <c r="B21" s="7" t="s">
        <v>13</v>
      </c>
      <c r="D21" s="33">
        <v>0</v>
      </c>
    </row>
    <row r="22" spans="2:7" ht="18" customHeight="1" x14ac:dyDescent="0.25">
      <c r="B22" s="7"/>
      <c r="D22" s="33"/>
    </row>
    <row r="23" spans="2:7" ht="18" customHeight="1" x14ac:dyDescent="0.25">
      <c r="B23" s="7" t="s">
        <v>14</v>
      </c>
      <c r="D23" s="33">
        <v>0</v>
      </c>
    </row>
    <row r="24" spans="2:7" ht="18" customHeight="1" x14ac:dyDescent="0.25">
      <c r="B24" s="7"/>
      <c r="D24" s="33"/>
    </row>
    <row r="25" spans="2:7" ht="18" customHeight="1" x14ac:dyDescent="0.25">
      <c r="B25" s="7" t="s">
        <v>15</v>
      </c>
      <c r="D25" s="33">
        <f>SUM(D7+D11+D15+D19+D21+D23)</f>
        <v>2.3649200000000001</v>
      </c>
    </row>
    <row r="26" spans="2:7" ht="18" customHeight="1" x14ac:dyDescent="0.25">
      <c r="B26" s="7"/>
      <c r="D26" s="33"/>
      <c r="F26" s="17"/>
      <c r="G26" s="17"/>
    </row>
    <row r="27" spans="2:7" ht="18" customHeight="1" x14ac:dyDescent="0.25">
      <c r="B27" s="7" t="s">
        <v>16</v>
      </c>
      <c r="D27" s="35">
        <f>(D28+D29)/2</f>
        <v>6229.1042350000007</v>
      </c>
      <c r="F27" s="36"/>
      <c r="G27" s="36"/>
    </row>
    <row r="28" spans="2:7" ht="18" customHeight="1" x14ac:dyDescent="0.25">
      <c r="C28" s="1" t="s">
        <v>17</v>
      </c>
      <c r="D28" s="35">
        <v>6993.6450000000004</v>
      </c>
      <c r="F28" s="37"/>
      <c r="G28" s="37"/>
    </row>
    <row r="29" spans="2:7" ht="18" customHeight="1" x14ac:dyDescent="0.25">
      <c r="C29" s="1" t="s">
        <v>19</v>
      </c>
      <c r="D29" s="35">
        <v>5464.5634700000001</v>
      </c>
      <c r="E29" s="83" t="s">
        <v>18</v>
      </c>
      <c r="F29" s="38"/>
      <c r="G29" s="38"/>
    </row>
    <row r="30" spans="2:7" ht="18" customHeight="1" x14ac:dyDescent="0.25">
      <c r="D30" s="33"/>
    </row>
    <row r="31" spans="2:7" ht="18" customHeight="1" x14ac:dyDescent="0.25">
      <c r="B31" s="7" t="s">
        <v>20</v>
      </c>
      <c r="D31" s="14">
        <f>IFERROR(D25/D29,0)</f>
        <v>4.3277381861940383E-4</v>
      </c>
    </row>
    <row r="32" spans="2:7" ht="18" customHeight="1" x14ac:dyDescent="0.25">
      <c r="B32" s="7"/>
      <c r="D32" s="33"/>
    </row>
    <row r="33" spans="2:4" ht="18" customHeight="1" x14ac:dyDescent="0.25">
      <c r="B33" s="7" t="s">
        <v>22</v>
      </c>
      <c r="D33" s="33">
        <v>8.5046731032809166</v>
      </c>
    </row>
    <row r="34" spans="2:4" ht="18" customHeight="1" x14ac:dyDescent="0.25">
      <c r="B34" s="7"/>
      <c r="D34" s="33"/>
    </row>
    <row r="35" spans="2:4" ht="18" customHeight="1" x14ac:dyDescent="0.25">
      <c r="B35" s="15" t="s">
        <v>21</v>
      </c>
      <c r="D35" s="33"/>
    </row>
    <row r="36" spans="2:4" ht="18" customHeight="1" x14ac:dyDescent="0.25">
      <c r="B36" s="7" t="s">
        <v>23</v>
      </c>
      <c r="D36" s="33">
        <f>SUM(D37:D49)</f>
        <v>1.9408719829999992</v>
      </c>
    </row>
    <row r="37" spans="2:4" ht="18" customHeight="1" x14ac:dyDescent="0.25">
      <c r="C37" s="7" t="s">
        <v>24</v>
      </c>
      <c r="D37" s="33">
        <v>0</v>
      </c>
    </row>
    <row r="38" spans="2:4" ht="18" customHeight="1" x14ac:dyDescent="0.25">
      <c r="C38" s="7" t="s">
        <v>25</v>
      </c>
      <c r="D38" s="33">
        <v>0</v>
      </c>
    </row>
    <row r="39" spans="2:4" ht="18" customHeight="1" x14ac:dyDescent="0.25">
      <c r="C39" s="7" t="s">
        <v>26</v>
      </c>
      <c r="D39" s="33">
        <v>0</v>
      </c>
    </row>
    <row r="40" spans="2:4" ht="18" customHeight="1" x14ac:dyDescent="0.25">
      <c r="C40" s="7" t="s">
        <v>27</v>
      </c>
      <c r="D40" s="33">
        <v>0</v>
      </c>
    </row>
    <row r="41" spans="2:4" ht="18" customHeight="1" x14ac:dyDescent="0.25">
      <c r="C41" s="7" t="s">
        <v>28</v>
      </c>
      <c r="D41" s="33">
        <v>0</v>
      </c>
    </row>
    <row r="42" spans="2:4" ht="18" customHeight="1" x14ac:dyDescent="0.25">
      <c r="C42" s="7" t="s">
        <v>29</v>
      </c>
      <c r="D42" s="33">
        <v>0</v>
      </c>
    </row>
    <row r="43" spans="2:4" ht="18" customHeight="1" x14ac:dyDescent="0.25">
      <c r="C43" s="7" t="s">
        <v>30</v>
      </c>
      <c r="D43" s="33">
        <v>1.9408719829999992</v>
      </c>
    </row>
    <row r="44" spans="2:4" ht="18" customHeight="1" x14ac:dyDescent="0.25">
      <c r="C44" s="7" t="s">
        <v>31</v>
      </c>
      <c r="D44" s="33">
        <v>0</v>
      </c>
    </row>
    <row r="45" spans="2:4" ht="18" customHeight="1" x14ac:dyDescent="0.25">
      <c r="C45" s="1" t="s">
        <v>32</v>
      </c>
      <c r="D45" s="33">
        <v>0</v>
      </c>
    </row>
    <row r="46" spans="2:4" ht="18" customHeight="1" x14ac:dyDescent="0.25">
      <c r="C46" s="1" t="s">
        <v>33</v>
      </c>
      <c r="D46" s="33">
        <v>0</v>
      </c>
    </row>
    <row r="47" spans="2:4" ht="18" customHeight="1" x14ac:dyDescent="0.25">
      <c r="C47" s="1" t="s">
        <v>34</v>
      </c>
      <c r="D47" s="33">
        <v>0</v>
      </c>
    </row>
    <row r="48" spans="2:4" ht="18" customHeight="1" x14ac:dyDescent="0.25">
      <c r="C48" s="1" t="s">
        <v>33</v>
      </c>
      <c r="D48" s="33">
        <v>0</v>
      </c>
    </row>
    <row r="49" spans="2:4" ht="18" customHeight="1" x14ac:dyDescent="0.25">
      <c r="C49" s="1" t="s">
        <v>35</v>
      </c>
      <c r="D49" s="33">
        <v>0</v>
      </c>
    </row>
    <row r="50" spans="2:4" ht="18" customHeight="1" x14ac:dyDescent="0.25">
      <c r="D50" s="33"/>
    </row>
    <row r="51" spans="2:4" ht="18" customHeight="1" x14ac:dyDescent="0.25">
      <c r="B51" s="7" t="s">
        <v>36</v>
      </c>
      <c r="D51" s="14">
        <f>SUM(D37:D49)/D29</f>
        <v>3.5517420442734819E-4</v>
      </c>
    </row>
    <row r="52" spans="2:4" ht="18" customHeight="1" x14ac:dyDescent="0.25">
      <c r="B52" s="7" t="s">
        <v>37</v>
      </c>
      <c r="D52" s="39">
        <v>1E-3</v>
      </c>
    </row>
    <row r="53" spans="2:4" ht="18" customHeight="1" x14ac:dyDescent="0.25">
      <c r="B53" s="7" t="s">
        <v>38</v>
      </c>
      <c r="D53" s="14">
        <f>IFERROR(D52-D51,"")</f>
        <v>6.4482579557265183E-4</v>
      </c>
    </row>
    <row r="54" spans="2:4" ht="18" customHeight="1" x14ac:dyDescent="0.25">
      <c r="B54" s="7"/>
      <c r="D54" s="33"/>
    </row>
    <row r="55" spans="2:4" ht="18" customHeight="1" x14ac:dyDescent="0.25">
      <c r="B55" s="7" t="s">
        <v>39</v>
      </c>
      <c r="D55" s="33">
        <v>0</v>
      </c>
    </row>
    <row r="56" spans="2:4" ht="18" customHeight="1" x14ac:dyDescent="0.25">
      <c r="B56" s="7" t="s">
        <v>40</v>
      </c>
      <c r="D56" s="14">
        <f>IFERROR((SUM(D37:D49)-D55)/D29,0)</f>
        <v>3.5517420442734819E-4</v>
      </c>
    </row>
    <row r="57" spans="2:4" ht="18" customHeight="1" x14ac:dyDescent="0.25">
      <c r="B57" s="7"/>
      <c r="D57" s="14"/>
    </row>
    <row r="58" spans="2:4" ht="18" customHeight="1" x14ac:dyDescent="0.25">
      <c r="B58" s="15" t="s">
        <v>41</v>
      </c>
      <c r="D58" s="14"/>
    </row>
    <row r="59" spans="2:4" ht="18" customHeight="1" x14ac:dyDescent="0.25">
      <c r="B59" s="7" t="s">
        <v>42</v>
      </c>
      <c r="D59" s="33">
        <f>D25+SUM(D37:D49)-D55</f>
        <v>4.3057919829999989</v>
      </c>
    </row>
    <row r="60" spans="2:4" ht="18" customHeight="1" x14ac:dyDescent="0.25">
      <c r="B60" s="7"/>
      <c r="D60" s="14"/>
    </row>
    <row r="61" spans="2:4" ht="18" customHeight="1" x14ac:dyDescent="0.25">
      <c r="B61" s="7" t="s">
        <v>43</v>
      </c>
      <c r="D61" s="14">
        <f>IFERROR(D59/D27,0)</f>
        <v>6.9123774792636747E-4</v>
      </c>
    </row>
    <row r="62" spans="2:4" ht="18" customHeight="1" x14ac:dyDescent="0.25">
      <c r="B62" s="7"/>
      <c r="D62" s="14"/>
    </row>
    <row r="63" spans="2:4" ht="18" customHeight="1" x14ac:dyDescent="0.25">
      <c r="B63" s="15" t="s">
        <v>44</v>
      </c>
      <c r="D63" s="14"/>
    </row>
    <row r="64" spans="2:4" ht="18" customHeight="1" x14ac:dyDescent="0.25">
      <c r="B64" s="7" t="s">
        <v>45</v>
      </c>
      <c r="D64" s="14">
        <v>8.0000000000000004E-4</v>
      </c>
    </row>
    <row r="65" spans="2:4" ht="18" customHeight="1" x14ac:dyDescent="0.25">
      <c r="B65" s="7" t="s">
        <v>46</v>
      </c>
      <c r="D65" s="14"/>
    </row>
    <row r="66" spans="2:4" ht="18" customHeight="1" x14ac:dyDescent="0.25">
      <c r="B66" s="7" t="s">
        <v>47</v>
      </c>
      <c r="D66" s="14">
        <f>IFERROR(D31+D64,"יש להשלים את סעיף 18")</f>
        <v>1.232773818619404E-3</v>
      </c>
    </row>
    <row r="68" spans="2:4" x14ac:dyDescent="0.25">
      <c r="B68" s="16" t="s">
        <v>134</v>
      </c>
      <c r="D68" s="7"/>
    </row>
    <row r="69" spans="2:4" ht="15.75" x14ac:dyDescent="0.25">
      <c r="B69" s="40"/>
      <c r="C69" s="16"/>
    </row>
    <row r="70" spans="2:4" ht="15.75" x14ac:dyDescent="0.25">
      <c r="B70" s="17"/>
      <c r="C70" s="18"/>
    </row>
  </sheetData>
  <pageMargins left="0.7" right="0.7" top="0.75" bottom="0.75" header="0.3" footer="0.3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9C9E9-DA79-45FF-ABDD-7C6284A9E509}">
  <sheetPr>
    <tabColor rgb="FF002060"/>
  </sheetPr>
  <dimension ref="A1:F71"/>
  <sheetViews>
    <sheetView showGridLines="0" rightToLeft="1" zoomScale="80" zoomScaleNormal="80" zoomScaleSheetLayoutView="100" workbookViewId="0">
      <selection activeCell="C14" sqref="C14"/>
    </sheetView>
  </sheetViews>
  <sheetFormatPr defaultColWidth="9" defaultRowHeight="15.75" x14ac:dyDescent="0.25"/>
  <cols>
    <col min="1" max="1" width="2.75" style="17" customWidth="1"/>
    <col min="2" max="2" width="5.625" style="47" customWidth="1"/>
    <col min="3" max="3" width="65" style="41" bestFit="1" customWidth="1"/>
    <col min="4" max="4" width="12.875" style="42" bestFit="1" customWidth="1"/>
    <col min="5" max="16384" width="9" style="17"/>
  </cols>
  <sheetData>
    <row r="1" spans="2:6" x14ac:dyDescent="0.25">
      <c r="B1" s="41"/>
    </row>
    <row r="2" spans="2:6" x14ac:dyDescent="0.25">
      <c r="B2" s="43" t="s">
        <v>126</v>
      </c>
    </row>
    <row r="3" spans="2:6" x14ac:dyDescent="0.25">
      <c r="C3" s="44"/>
      <c r="D3" s="45"/>
    </row>
    <row r="4" spans="2:6" x14ac:dyDescent="0.25">
      <c r="B4" s="48"/>
      <c r="C4" s="50" t="s">
        <v>53</v>
      </c>
      <c r="D4" s="49" t="s">
        <v>1</v>
      </c>
    </row>
    <row r="5" spans="2:6" x14ac:dyDescent="0.25">
      <c r="B5" s="48"/>
      <c r="C5" s="43" t="s">
        <v>54</v>
      </c>
    </row>
    <row r="6" spans="2:6" x14ac:dyDescent="0.25">
      <c r="B6" s="51" t="s">
        <v>55</v>
      </c>
      <c r="C6" s="51" t="s">
        <v>56</v>
      </c>
      <c r="D6" s="52">
        <v>1.8437589999999997E-2</v>
      </c>
    </row>
    <row r="7" spans="2:6" x14ac:dyDescent="0.25">
      <c r="B7" s="53"/>
      <c r="C7" s="43" t="s">
        <v>57</v>
      </c>
      <c r="D7" s="54"/>
    </row>
    <row r="8" spans="2:6" x14ac:dyDescent="0.25">
      <c r="B8" s="53" t="s">
        <v>55</v>
      </c>
      <c r="C8" s="55" t="s">
        <v>58</v>
      </c>
      <c r="D8" s="54">
        <v>13.251211449000005</v>
      </c>
    </row>
    <row r="9" spans="2:6" x14ac:dyDescent="0.25">
      <c r="B9" s="53" t="s">
        <v>59</v>
      </c>
      <c r="C9" s="55" t="s">
        <v>60</v>
      </c>
      <c r="D9" s="54">
        <v>0.10332930800000001</v>
      </c>
    </row>
    <row r="10" spans="2:6" x14ac:dyDescent="0.25">
      <c r="B10" s="53" t="s">
        <v>61</v>
      </c>
      <c r="C10" s="55" t="s">
        <v>62</v>
      </c>
      <c r="D10" s="54">
        <v>4.6446029999999999E-2</v>
      </c>
    </row>
    <row r="11" spans="2:6" x14ac:dyDescent="0.25">
      <c r="B11" s="53" t="s">
        <v>63</v>
      </c>
      <c r="C11" s="55" t="s">
        <v>64</v>
      </c>
      <c r="D11" s="54">
        <v>1.669E-2</v>
      </c>
    </row>
    <row r="12" spans="2:6" x14ac:dyDescent="0.25">
      <c r="B12" s="53" t="s">
        <v>65</v>
      </c>
      <c r="C12" s="55" t="s">
        <v>66</v>
      </c>
      <c r="D12" s="54">
        <v>5.0601099999999996E-3</v>
      </c>
    </row>
    <row r="13" spans="2:6" x14ac:dyDescent="0.25">
      <c r="B13" s="53"/>
      <c r="C13" s="55"/>
      <c r="D13" s="54"/>
    </row>
    <row r="14" spans="2:6" x14ac:dyDescent="0.25">
      <c r="C14" s="56" t="s">
        <v>67</v>
      </c>
      <c r="D14" s="57">
        <f>SUM(D6:D12)</f>
        <v>13.441174487000005</v>
      </c>
      <c r="F14" s="58"/>
    </row>
    <row r="15" spans="2:6" x14ac:dyDescent="0.25">
      <c r="C15" s="50"/>
      <c r="D15" s="57"/>
    </row>
    <row r="16" spans="2:6" x14ac:dyDescent="0.25">
      <c r="B16" s="53"/>
      <c r="C16" s="50" t="s">
        <v>68</v>
      </c>
      <c r="D16" s="54"/>
    </row>
    <row r="17" spans="2:4" x14ac:dyDescent="0.25">
      <c r="B17" s="53"/>
      <c r="C17" s="43" t="s">
        <v>54</v>
      </c>
      <c r="D17" s="42">
        <v>0</v>
      </c>
    </row>
    <row r="18" spans="2:4" x14ac:dyDescent="0.25">
      <c r="B18" s="53"/>
      <c r="C18" s="43" t="s">
        <v>57</v>
      </c>
      <c r="D18" s="42">
        <v>0</v>
      </c>
    </row>
    <row r="19" spans="2:4" x14ac:dyDescent="0.25">
      <c r="C19" s="56" t="s">
        <v>69</v>
      </c>
      <c r="D19" s="57">
        <v>0</v>
      </c>
    </row>
    <row r="20" spans="2:4" x14ac:dyDescent="0.25">
      <c r="C20" s="50"/>
      <c r="D20" s="57"/>
    </row>
    <row r="21" spans="2:4" x14ac:dyDescent="0.25">
      <c r="C21" s="50" t="s">
        <v>70</v>
      </c>
      <c r="D21" s="57"/>
    </row>
    <row r="22" spans="2:4" x14ac:dyDescent="0.25">
      <c r="C22" s="56" t="s">
        <v>71</v>
      </c>
      <c r="D22" s="57">
        <v>0</v>
      </c>
    </row>
    <row r="23" spans="2:4" x14ac:dyDescent="0.25">
      <c r="C23" s="50"/>
      <c r="D23" s="57"/>
    </row>
    <row r="24" spans="2:4" x14ac:dyDescent="0.25">
      <c r="C24" s="50" t="s">
        <v>72</v>
      </c>
      <c r="D24" s="57"/>
    </row>
    <row r="25" spans="2:4" x14ac:dyDescent="0.25">
      <c r="C25" s="56" t="s">
        <v>73</v>
      </c>
      <c r="D25" s="57">
        <v>0</v>
      </c>
    </row>
    <row r="26" spans="2:4" x14ac:dyDescent="0.25">
      <c r="C26" s="50"/>
      <c r="D26" s="57"/>
    </row>
    <row r="27" spans="2:4" x14ac:dyDescent="0.25">
      <c r="C27" s="50" t="s">
        <v>74</v>
      </c>
      <c r="D27" s="57">
        <f>'גמל להשקעה כללי'!D19+'גמל להשקעה אגח משולב מניות'!D19+'גמל להשקעה מניות'!D19+'גמל להשקעה S&amp;P 500'!D19</f>
        <v>9.0419999999999998</v>
      </c>
    </row>
    <row r="28" spans="2:4" x14ac:dyDescent="0.25">
      <c r="C28" s="50"/>
      <c r="D28" s="57"/>
    </row>
    <row r="29" spans="2:4" x14ac:dyDescent="0.25">
      <c r="C29" s="50" t="s">
        <v>75</v>
      </c>
      <c r="D29" s="57"/>
    </row>
    <row r="30" spans="2:4" x14ac:dyDescent="0.25">
      <c r="C30" s="43" t="s">
        <v>76</v>
      </c>
      <c r="D30" s="59">
        <v>0</v>
      </c>
    </row>
    <row r="31" spans="2:4" x14ac:dyDescent="0.25">
      <c r="C31" s="50"/>
      <c r="D31" s="57"/>
    </row>
    <row r="32" spans="2:4" x14ac:dyDescent="0.25">
      <c r="C32" s="50" t="s">
        <v>77</v>
      </c>
      <c r="D32" s="57"/>
    </row>
    <row r="33" spans="3:4" x14ac:dyDescent="0.25">
      <c r="C33" s="56" t="s">
        <v>78</v>
      </c>
      <c r="D33" s="42">
        <v>0</v>
      </c>
    </row>
    <row r="34" spans="3:4" x14ac:dyDescent="0.25">
      <c r="C34" s="50"/>
      <c r="D34" s="57"/>
    </row>
    <row r="35" spans="3:4" x14ac:dyDescent="0.25">
      <c r="C35" s="50" t="s">
        <v>79</v>
      </c>
      <c r="D35" s="57"/>
    </row>
    <row r="36" spans="3:4" x14ac:dyDescent="0.25">
      <c r="C36" s="43" t="s">
        <v>80</v>
      </c>
      <c r="D36" s="59">
        <v>0</v>
      </c>
    </row>
    <row r="38" spans="3:4" x14ac:dyDescent="0.25">
      <c r="C38" s="43" t="s">
        <v>81</v>
      </c>
      <c r="D38" s="59">
        <f>D14+D19+D25+D27+D30+D33+D36</f>
        <v>22.483174487000007</v>
      </c>
    </row>
    <row r="71" spans="1:6" s="41" customFormat="1" x14ac:dyDescent="0.25">
      <c r="A71" s="17"/>
      <c r="B71" s="47"/>
      <c r="D71" s="42"/>
      <c r="E71" s="17"/>
      <c r="F71" s="17"/>
    </row>
  </sheetData>
  <pageMargins left="0.7" right="0.7" top="0.75" bottom="0.75" header="0.3" footer="0.3"/>
  <pageSetup paperSize="9" scale="9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57ECC-7765-43D8-9539-5388A18AB1E9}">
  <sheetPr>
    <tabColor rgb="FF002060"/>
  </sheetPr>
  <dimension ref="A1:C69"/>
  <sheetViews>
    <sheetView showGridLines="0" rightToLeft="1" zoomScale="90" zoomScaleNormal="90" workbookViewId="0">
      <pane ySplit="2" topLeftCell="A3" activePane="bottomLeft" state="frozen"/>
      <selection pane="bottomLeft" activeCell="B37" sqref="B37"/>
    </sheetView>
  </sheetViews>
  <sheetFormatPr defaultColWidth="9" defaultRowHeight="15.75" x14ac:dyDescent="0.25"/>
  <cols>
    <col min="1" max="1" width="4.75" style="53" customWidth="1"/>
    <col min="2" max="2" width="72.875" style="40" bestFit="1" customWidth="1"/>
    <col min="3" max="3" width="16.625" style="69" bestFit="1" customWidth="1"/>
    <col min="4" max="16384" width="9" style="40"/>
  </cols>
  <sheetData>
    <row r="1" spans="1:3" s="61" customFormat="1" ht="18.75" x14ac:dyDescent="0.3">
      <c r="A1" s="60"/>
      <c r="C1" s="62"/>
    </row>
    <row r="2" spans="1:3" s="61" customFormat="1" ht="18.75" x14ac:dyDescent="0.3">
      <c r="A2" s="60"/>
      <c r="B2" s="63" t="s">
        <v>127</v>
      </c>
      <c r="C2" s="62"/>
    </row>
    <row r="3" spans="1:3" s="61" customFormat="1" ht="18.75" x14ac:dyDescent="0.3">
      <c r="A3" s="60"/>
      <c r="B3" s="64"/>
      <c r="C3" s="62"/>
    </row>
    <row r="4" spans="1:3" x14ac:dyDescent="0.25">
      <c r="B4" s="50" t="s">
        <v>82</v>
      </c>
      <c r="C4" s="78" t="s">
        <v>1</v>
      </c>
    </row>
    <row r="5" spans="1:3" x14ac:dyDescent="0.25">
      <c r="B5" s="65" t="s">
        <v>83</v>
      </c>
      <c r="C5" s="66">
        <v>0</v>
      </c>
    </row>
    <row r="6" spans="1:3" x14ac:dyDescent="0.25">
      <c r="B6" s="50"/>
      <c r="C6" s="67"/>
    </row>
    <row r="7" spans="1:3" x14ac:dyDescent="0.25">
      <c r="B7" s="50" t="s">
        <v>84</v>
      </c>
      <c r="C7" s="67"/>
    </row>
    <row r="8" spans="1:3" x14ac:dyDescent="0.25">
      <c r="B8" s="65" t="s">
        <v>85</v>
      </c>
      <c r="C8" s="66">
        <v>0</v>
      </c>
    </row>
    <row r="9" spans="1:3" x14ac:dyDescent="0.25">
      <c r="B9" s="50"/>
      <c r="C9" s="68"/>
    </row>
    <row r="10" spans="1:3" x14ac:dyDescent="0.25">
      <c r="B10" s="50" t="s">
        <v>86</v>
      </c>
    </row>
    <row r="11" spans="1:3" x14ac:dyDescent="0.25">
      <c r="B11" s="70" t="s">
        <v>87</v>
      </c>
      <c r="C11" s="71">
        <v>0</v>
      </c>
    </row>
    <row r="12" spans="1:3" x14ac:dyDescent="0.25">
      <c r="B12" s="72"/>
      <c r="C12" s="71"/>
    </row>
    <row r="13" spans="1:3" x14ac:dyDescent="0.25">
      <c r="B13" s="50" t="s">
        <v>88</v>
      </c>
      <c r="C13" s="71"/>
    </row>
    <row r="14" spans="1:3" x14ac:dyDescent="0.25">
      <c r="B14" s="70" t="s">
        <v>89</v>
      </c>
      <c r="C14" s="71">
        <v>0</v>
      </c>
    </row>
    <row r="15" spans="1:3" x14ac:dyDescent="0.25">
      <c r="B15" s="72"/>
      <c r="C15" s="71"/>
    </row>
    <row r="16" spans="1:3" x14ac:dyDescent="0.25">
      <c r="B16" s="50" t="s">
        <v>90</v>
      </c>
      <c r="C16" s="71"/>
    </row>
    <row r="17" spans="2:3" x14ac:dyDescent="0.25">
      <c r="B17" s="50" t="s">
        <v>91</v>
      </c>
      <c r="C17" s="71"/>
    </row>
    <row r="18" spans="2:3" x14ac:dyDescent="0.25">
      <c r="B18" s="72" t="s">
        <v>92</v>
      </c>
      <c r="C18" s="73">
        <v>0.54929373999999975</v>
      </c>
    </row>
    <row r="19" spans="2:3" x14ac:dyDescent="0.25">
      <c r="B19" s="72" t="s">
        <v>93</v>
      </c>
      <c r="C19" s="73">
        <v>0.50790943699999958</v>
      </c>
    </row>
    <row r="20" spans="2:3" x14ac:dyDescent="0.25">
      <c r="B20" s="72" t="s">
        <v>94</v>
      </c>
      <c r="C20" s="73">
        <v>1.634968905999999</v>
      </c>
    </row>
    <row r="21" spans="2:3" x14ac:dyDescent="0.25">
      <c r="B21" s="72" t="s">
        <v>95</v>
      </c>
      <c r="C21" s="73">
        <v>0.94694929899999902</v>
      </c>
    </row>
    <row r="22" spans="2:3" x14ac:dyDescent="0.25">
      <c r="B22" s="72" t="s">
        <v>96</v>
      </c>
      <c r="C22" s="73">
        <v>0.22574244900000032</v>
      </c>
    </row>
    <row r="23" spans="2:3" x14ac:dyDescent="0.25">
      <c r="B23" s="72" t="s">
        <v>97</v>
      </c>
      <c r="C23" s="73">
        <v>0.29766699699999999</v>
      </c>
    </row>
    <row r="24" spans="2:3" x14ac:dyDescent="0.25">
      <c r="B24" s="72" t="s">
        <v>98</v>
      </c>
      <c r="C24" s="73">
        <v>0.53759962700000041</v>
      </c>
    </row>
    <row r="25" spans="2:3" x14ac:dyDescent="0.25">
      <c r="B25" s="72" t="s">
        <v>99</v>
      </c>
      <c r="C25" s="73">
        <v>0.34682391599999984</v>
      </c>
    </row>
    <row r="26" spans="2:3" x14ac:dyDescent="0.25">
      <c r="B26" s="72" t="s">
        <v>100</v>
      </c>
      <c r="C26" s="73">
        <v>0.2574738809999999</v>
      </c>
    </row>
    <row r="27" spans="2:3" x14ac:dyDescent="0.25">
      <c r="B27" s="72" t="s">
        <v>101</v>
      </c>
      <c r="C27" s="73">
        <v>0.28763846599999987</v>
      </c>
    </row>
    <row r="28" spans="2:3" x14ac:dyDescent="0.25">
      <c r="B28" s="72" t="s">
        <v>102</v>
      </c>
      <c r="C28" s="73">
        <v>4.456244600000004E-2</v>
      </c>
    </row>
    <row r="29" spans="2:3" x14ac:dyDescent="0.25">
      <c r="B29" s="72" t="s">
        <v>103</v>
      </c>
      <c r="C29" s="73">
        <v>0.27001708600000018</v>
      </c>
    </row>
    <row r="30" spans="2:3" x14ac:dyDescent="0.25">
      <c r="B30" s="72" t="s">
        <v>104</v>
      </c>
      <c r="C30" s="73">
        <v>0.71076027700000011</v>
      </c>
    </row>
    <row r="31" spans="2:3" x14ac:dyDescent="0.25">
      <c r="B31" s="72" t="s">
        <v>105</v>
      </c>
      <c r="C31" s="73">
        <v>0.56638259299999993</v>
      </c>
    </row>
    <row r="32" spans="2:3" x14ac:dyDescent="0.25">
      <c r="B32" s="72" t="s">
        <v>106</v>
      </c>
      <c r="C32" s="73">
        <v>0.22573746199999997</v>
      </c>
    </row>
    <row r="33" spans="2:3" x14ac:dyDescent="0.25">
      <c r="B33" s="72" t="s">
        <v>107</v>
      </c>
      <c r="C33" s="73">
        <v>2.6024162999999996E-2</v>
      </c>
    </row>
    <row r="34" spans="2:3" x14ac:dyDescent="0.25">
      <c r="B34" s="70" t="s">
        <v>108</v>
      </c>
      <c r="C34" s="74">
        <f>SUM(C18:C33)</f>
        <v>7.4355507449999987</v>
      </c>
    </row>
    <row r="35" spans="2:3" x14ac:dyDescent="0.25">
      <c r="B35" s="72"/>
      <c r="C35" s="74"/>
    </row>
    <row r="36" spans="2:3" x14ac:dyDescent="0.25">
      <c r="B36" s="50" t="s">
        <v>109</v>
      </c>
      <c r="C36" s="75"/>
    </row>
    <row r="37" spans="2:3" x14ac:dyDescent="0.25">
      <c r="B37" s="50" t="s">
        <v>110</v>
      </c>
      <c r="C37" s="71"/>
    </row>
    <row r="38" spans="2:3" x14ac:dyDescent="0.25">
      <c r="B38" s="72" t="s">
        <v>99</v>
      </c>
      <c r="C38" s="71">
        <v>1.2276400170000008</v>
      </c>
    </row>
    <row r="39" spans="2:3" x14ac:dyDescent="0.25">
      <c r="B39" s="72" t="s">
        <v>92</v>
      </c>
      <c r="C39" s="71">
        <v>0</v>
      </c>
    </row>
    <row r="40" spans="2:3" x14ac:dyDescent="0.25">
      <c r="B40" s="72" t="s">
        <v>93</v>
      </c>
      <c r="C40" s="71">
        <v>0</v>
      </c>
    </row>
    <row r="41" spans="2:3" x14ac:dyDescent="0.25">
      <c r="B41" s="72" t="s">
        <v>97</v>
      </c>
      <c r="C41" s="71">
        <v>0.69516995100000167</v>
      </c>
    </row>
    <row r="42" spans="2:3" x14ac:dyDescent="0.25">
      <c r="B42" s="72" t="s">
        <v>98</v>
      </c>
      <c r="C42" s="71">
        <v>0</v>
      </c>
    </row>
    <row r="43" spans="2:3" x14ac:dyDescent="0.25">
      <c r="B43" s="72" t="s">
        <v>111</v>
      </c>
      <c r="C43" s="71">
        <v>0.2180895809999997</v>
      </c>
    </row>
    <row r="44" spans="2:3" x14ac:dyDescent="0.25">
      <c r="B44" s="70" t="s">
        <v>108</v>
      </c>
      <c r="C44" s="76">
        <f>SUM(C38:C43)</f>
        <v>2.140899549000002</v>
      </c>
    </row>
    <row r="45" spans="2:3" x14ac:dyDescent="0.25">
      <c r="B45" s="72"/>
      <c r="C45" s="71"/>
    </row>
    <row r="46" spans="2:3" x14ac:dyDescent="0.25">
      <c r="B46" s="50" t="s">
        <v>112</v>
      </c>
      <c r="C46" s="75"/>
    </row>
    <row r="47" spans="2:3" x14ac:dyDescent="0.25">
      <c r="B47" s="50" t="s">
        <v>113</v>
      </c>
      <c r="C47" s="71"/>
    </row>
    <row r="48" spans="2:3" x14ac:dyDescent="0.25">
      <c r="B48" s="70" t="s">
        <v>114</v>
      </c>
      <c r="C48" s="71">
        <v>0</v>
      </c>
    </row>
    <row r="49" spans="2:3" x14ac:dyDescent="0.25">
      <c r="B49" s="65"/>
      <c r="C49" s="75"/>
    </row>
    <row r="50" spans="2:3" x14ac:dyDescent="0.25">
      <c r="B50" s="50" t="s">
        <v>115</v>
      </c>
      <c r="C50" s="71"/>
    </row>
    <row r="51" spans="2:3" x14ac:dyDescent="0.25">
      <c r="B51" s="50" t="s">
        <v>116</v>
      </c>
      <c r="C51" s="71"/>
    </row>
    <row r="52" spans="2:3" x14ac:dyDescent="0.25">
      <c r="B52" s="70" t="s">
        <v>117</v>
      </c>
      <c r="C52" s="68">
        <v>0</v>
      </c>
    </row>
    <row r="53" spans="2:3" x14ac:dyDescent="0.25">
      <c r="B53" s="65"/>
      <c r="C53" s="68"/>
    </row>
    <row r="54" spans="2:3" x14ac:dyDescent="0.25">
      <c r="B54" s="50" t="s">
        <v>118</v>
      </c>
      <c r="C54" s="68"/>
    </row>
    <row r="55" spans="2:3" x14ac:dyDescent="0.25">
      <c r="B55" s="70" t="s">
        <v>119</v>
      </c>
      <c r="C55" s="69">
        <v>0</v>
      </c>
    </row>
    <row r="56" spans="2:3" x14ac:dyDescent="0.25">
      <c r="B56" s="56"/>
      <c r="C56" s="77"/>
    </row>
    <row r="57" spans="2:3" x14ac:dyDescent="0.25">
      <c r="B57" s="43" t="s">
        <v>120</v>
      </c>
      <c r="C57" s="69">
        <f>C5+C8+C11+C14+C34+C44+C47+C48+C52+C55</f>
        <v>9.5764502940000007</v>
      </c>
    </row>
    <row r="58" spans="2:3" x14ac:dyDescent="0.25">
      <c r="B58" s="43"/>
    </row>
    <row r="59" spans="2:3" x14ac:dyDescent="0.25">
      <c r="B59" s="50" t="s">
        <v>121</v>
      </c>
      <c r="C59" s="68"/>
    </row>
    <row r="60" spans="2:3" x14ac:dyDescent="0.25">
      <c r="B60" s="72" t="s">
        <v>129</v>
      </c>
      <c r="C60" s="79">
        <v>4.5728126721527822</v>
      </c>
    </row>
    <row r="61" spans="2:3" x14ac:dyDescent="0.25">
      <c r="B61" s="72" t="s">
        <v>130</v>
      </c>
      <c r="C61" s="79">
        <v>2.6397373479124453</v>
      </c>
    </row>
    <row r="62" spans="2:3" x14ac:dyDescent="0.25">
      <c r="B62" s="72" t="s">
        <v>131</v>
      </c>
      <c r="C62" s="79">
        <v>5.9688933307521097</v>
      </c>
    </row>
    <row r="63" spans="2:3" x14ac:dyDescent="0.25">
      <c r="B63" s="72" t="s">
        <v>132</v>
      </c>
      <c r="C63" s="79">
        <v>3.0511326881019993</v>
      </c>
    </row>
    <row r="64" spans="2:3" x14ac:dyDescent="0.25">
      <c r="B64" s="72" t="s">
        <v>133</v>
      </c>
      <c r="C64" s="79">
        <v>3.1713389824728488</v>
      </c>
    </row>
    <row r="65" spans="2:3" x14ac:dyDescent="0.25">
      <c r="B65" s="70" t="s">
        <v>122</v>
      </c>
      <c r="C65" s="68">
        <f>SUM(C60:C64)</f>
        <v>19.403915021392187</v>
      </c>
    </row>
    <row r="66" spans="2:3" x14ac:dyDescent="0.25">
      <c r="B66" s="50"/>
      <c r="C66" s="59"/>
    </row>
    <row r="67" spans="2:3" x14ac:dyDescent="0.25">
      <c r="B67" s="46" t="s">
        <v>123</v>
      </c>
      <c r="C67" s="80">
        <f>23942883.49/1000</f>
        <v>23942.88349</v>
      </c>
    </row>
    <row r="68" spans="2:3" x14ac:dyDescent="0.25">
      <c r="B68" s="70"/>
      <c r="C68" s="68"/>
    </row>
    <row r="69" spans="2:3" x14ac:dyDescent="0.25">
      <c r="B69" s="70"/>
      <c r="C69" s="6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7</vt:i4>
      </vt:variant>
      <vt:variant>
        <vt:lpstr>טווחים בעלי שם</vt:lpstr>
      </vt:variant>
      <vt:variant>
        <vt:i4>2</vt:i4>
      </vt:variant>
    </vt:vector>
  </HeadingPairs>
  <TitlesOfParts>
    <vt:vector size="9" baseType="lpstr">
      <vt:lpstr>נספח 1- מאוחד</vt:lpstr>
      <vt:lpstr>גמל להשקעה כללי</vt:lpstr>
      <vt:lpstr>גמל להשקעה אגח משולב מניות</vt:lpstr>
      <vt:lpstr>גמל להשקעה מניות</vt:lpstr>
      <vt:lpstr>גמל להשקעה S&amp;P 500</vt:lpstr>
      <vt:lpstr>נספח 2</vt:lpstr>
      <vt:lpstr>נספח 3</vt:lpstr>
      <vt:lpstr>'גמל להשקעה S&amp;P 500'!WPrint_Area_W</vt:lpstr>
      <vt:lpstr>'נספח 1- מאוחד'!WPrint_Area_W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Merav Magen</dc:creator>
  <cp:lastModifiedBy>Merav Magen</cp:lastModifiedBy>
  <dcterms:created xsi:type="dcterms:W3CDTF">2026-03-12T17:49:35Z</dcterms:created>
  <dcterms:modified xsi:type="dcterms:W3CDTF">2026-05-31T12:12:34Z</dcterms:modified>
</cp:coreProperties>
</file>